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82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<sst xmlns="http://schemas.openxmlformats.org/spreadsheetml/2006/main" count="188" uniqueCount="157">
  <si>
    <t xml:space="preserve"> według źródeł pochodzenia oraz działów klasyfikacji budżetowej wraz z częścią opisową</t>
  </si>
  <si>
    <t>Lp.</t>
  </si>
  <si>
    <t>Dział</t>
  </si>
  <si>
    <t>Nazwa</t>
  </si>
  <si>
    <t>Plan po zmianach</t>
  </si>
  <si>
    <t>Wykonanie</t>
  </si>
  <si>
    <t>%</t>
  </si>
  <si>
    <t>Zaległości</t>
  </si>
  <si>
    <t>Nadpłaty</t>
  </si>
  <si>
    <t>1</t>
  </si>
  <si>
    <t>010</t>
  </si>
  <si>
    <t>Rolnictwo i łowiectwo</t>
  </si>
  <si>
    <t>* Dochody bieżące:</t>
  </si>
  <si>
    <t>Część opisowa</t>
  </si>
  <si>
    <t>2</t>
  </si>
  <si>
    <t>020</t>
  </si>
  <si>
    <t>Leśnictwo</t>
  </si>
  <si>
    <t xml:space="preserve">1. Dochody uzyskane od kół łowieckich za dzierżawę terenów łowieckich                  </t>
  </si>
  <si>
    <t>3</t>
  </si>
  <si>
    <t>600</t>
  </si>
  <si>
    <t>Transport i  łączność</t>
  </si>
  <si>
    <t>* Dochody majątkowe</t>
  </si>
  <si>
    <t>* Dochody majątkowe:</t>
  </si>
  <si>
    <t>4</t>
  </si>
  <si>
    <t>Gospodarka mieszkaniowa</t>
  </si>
  <si>
    <t xml:space="preserve">1. Z  tytułu opłat za użytkowanie wieczyste nieruchomości </t>
  </si>
  <si>
    <t>2. Z tytułu opłat za trwały zarząd</t>
  </si>
  <si>
    <t xml:space="preserve">3. Z najmu składników majątkowych  </t>
  </si>
  <si>
    <t>4. Z dzierżawy składników majątkowych</t>
  </si>
  <si>
    <t>5. Z usług (za ciepłą wodę użytkową i c.o.)</t>
  </si>
  <si>
    <t>1. Z tytułu odpłatnego nabycia prawa własności oraz prawa użytkowania wieczystego ze sprzedaży gruntów, działek, mieszkań</t>
  </si>
  <si>
    <t>5</t>
  </si>
  <si>
    <t>710</t>
  </si>
  <si>
    <t>Działalność usługowa</t>
  </si>
  <si>
    <t>1. Dotacja celowa otrzymana z budżetu państwa na zadania bieżące realizowane przez gminę na podstawie porozumień z organami administracji rządowej - środki na utrzymanie grobów wojennych</t>
  </si>
  <si>
    <t>6</t>
  </si>
  <si>
    <t>Administracja publiczna</t>
  </si>
  <si>
    <t>1. Dotacja celowa otrzymana z budżetu państwa na realizację zadań bieżących z zakresu administracji rządowej</t>
  </si>
  <si>
    <t>7</t>
  </si>
  <si>
    <t>Urzędy naczelnych organów władzy państwowej, kontroli i ochrony prawa oraz sądownictwa</t>
  </si>
  <si>
    <t>8</t>
  </si>
  <si>
    <t>Bezpieczeństwo publiczne i ochrona przeciwpożarowa</t>
  </si>
  <si>
    <t>1. Dotacja celowa z Powiatu Raciborskiego na obronę cywilną</t>
  </si>
  <si>
    <t>9</t>
  </si>
  <si>
    <t>Dochody od osób prawnych, od osób fizycznych i od innych jednostek nieposiadających osobowości prawnej oraz wydatki związane z ich poborem</t>
  </si>
  <si>
    <t>1. Wpływy z tytułu podatku od działalności gospodarczej osób fizycznych, opłacanego w formie karty podatkowej</t>
  </si>
  <si>
    <t>2. Odsetki od nieterminowych wpłat, dotyczy podatku od działalności gospodarczej osób fizycznych opłacanego w formie karty podatkowej</t>
  </si>
  <si>
    <t>3. Dochody z podatku od nieruchomości od osób prawnych</t>
  </si>
  <si>
    <t>4. Wpływy z podatku rolnego od osób prawnych</t>
  </si>
  <si>
    <t>5. Wpłaty z podatku leśnego od osób prawnych</t>
  </si>
  <si>
    <t>6. Dochody z tytułu podatku od środków transportowych od osób prawnych</t>
  </si>
  <si>
    <t>7. Podatek od  czynności cywilnoprawnych od osób prawnych</t>
  </si>
  <si>
    <t>10</t>
  </si>
  <si>
    <t>Różne rozliczenia</t>
  </si>
  <si>
    <t>1. Część oświatowa subwencji ogólnej dla jednostek samorządu terytorialnego</t>
  </si>
  <si>
    <t>2. Część wyrównawcza subwencji ogólnej dla gmin, z tego:</t>
  </si>
  <si>
    <t>3. Część równoważąca subwencji ogólnej dla gmin</t>
  </si>
  <si>
    <t>11</t>
  </si>
  <si>
    <t>Oświata i wychowanie</t>
  </si>
  <si>
    <t>Dochody majątkowe</t>
  </si>
  <si>
    <t>12</t>
  </si>
  <si>
    <t>851</t>
  </si>
  <si>
    <t>Ochrona zdrowia</t>
  </si>
  <si>
    <t>13</t>
  </si>
  <si>
    <t>Pomoc społeczna</t>
  </si>
  <si>
    <t>1. Wpływy z różnych opłat - wpłaty za pobyt osób w Domach Pomocy Społecznej</t>
  </si>
  <si>
    <t>14</t>
  </si>
  <si>
    <t>Edukacyjna opieka wychowawcza</t>
  </si>
  <si>
    <t>15</t>
  </si>
  <si>
    <t>Gospodarka komunalna i ochrona środowiska</t>
  </si>
  <si>
    <t>RAZEM DOCHODY</t>
  </si>
  <si>
    <t xml:space="preserve">3. Wpływy z tytułu odsetek na rachunkach bankowych </t>
  </si>
  <si>
    <t>5.Mandaty</t>
  </si>
  <si>
    <t>6.Pozostałe dochody</t>
  </si>
  <si>
    <t>Skutki obniżenia górnych stawek podatkowych</t>
  </si>
  <si>
    <t>Skutki udzielonych ulg, odroczeń, umorzeń, zwolnień</t>
  </si>
  <si>
    <t>925</t>
  </si>
  <si>
    <t>Ogrody botaniczne i zoologiczneoraz naturalne obszary i obiekty chronionej przyrody</t>
  </si>
  <si>
    <t>2.Wpływy z różnych dochodów</t>
  </si>
  <si>
    <t xml:space="preserve">1. Dochody z najmu składników majątkowych w Szkołach Podstawowych </t>
  </si>
  <si>
    <t>2. Pozostałe odsetki - odsetki od środków zgromadzonych na rachunkach bankowych w Szkołach Podstawowych</t>
  </si>
  <si>
    <t>11.Dotacje otrzymane z funduszy celowych na realizację zadań bieżących jednostek sektora finansów publicznych- na dofinansowanie  pracodawcom kosztów kształcenia młodocianych pracowników</t>
  </si>
  <si>
    <t>1.Dotacja celowa otrzymana z budżetu państwa na realizację zadań bieżących z zakresu administracji rządowej  oraz innych zadań zleconych gminom ustawami</t>
  </si>
  <si>
    <t>7.Kary umowne</t>
  </si>
  <si>
    <t>8.Hipoteki osoby prawne</t>
  </si>
  <si>
    <t>9. Odsetki od nieterminowych wpłat z tytułu podatków i opłat od osób prawnych</t>
  </si>
  <si>
    <t>10. Dochody z tytułu podatku od nieruchomości od osób fizycznych</t>
  </si>
  <si>
    <t>11. Wpływy z podatku rolnego od osób fizycznych</t>
  </si>
  <si>
    <t>12. Wpłaty z podatku leśnego od osób fizycznych</t>
  </si>
  <si>
    <t>13. Dochody z tytułu podatku od środków transportowych od osób fizycznych</t>
  </si>
  <si>
    <t>14. Podatek od spadków i darowizn</t>
  </si>
  <si>
    <t>15. Wpływy z  opłaty targowej od osób fizycznych</t>
  </si>
  <si>
    <t>16. Podatek od czynności cywilnoprawnych od osób fizycznych</t>
  </si>
  <si>
    <t>18. Odsetki od nieterminowych wpłat z tytułu podatków i opłat od osób fizycznych</t>
  </si>
  <si>
    <t xml:space="preserve">20.. Wpływy z opłaty skarbowej </t>
  </si>
  <si>
    <t>21. Wpływy z opłaty eksploatacyjnej</t>
  </si>
  <si>
    <t>22. Opłaty za zezwolenia na sprzedaż napojów alkoholowych</t>
  </si>
  <si>
    <t>25. Wpływy z różnych opłat - opłata za zajęcie pasa drogowego</t>
  </si>
  <si>
    <t>28. Udziały gminy w podatku dochodowym od osób fizycznych</t>
  </si>
  <si>
    <t>29. Udziały gminy w podatku dochodowym od osób prawnych</t>
  </si>
  <si>
    <t>2.Przelewy z Urzędu Marszałkowskiego za korzystanie ze środowiska</t>
  </si>
  <si>
    <t>3. Pozostałe dochody</t>
  </si>
  <si>
    <t>7. Pozostałe dochody</t>
  </si>
  <si>
    <t>6. Odseteki od nieterminowych wpłat</t>
  </si>
  <si>
    <t>3.Pozostałe dochody- zwrot nienaleznie pobranych świadczeń za lata ubiegłe</t>
  </si>
  <si>
    <t>4. Wpływy  z tytułu zwrotów wpłaconych z funduszu alimentacyjnego</t>
  </si>
  <si>
    <t>18.Odsetki zgromadzone na koncie środków rozwojowych za I,II kw.2010 roku</t>
  </si>
  <si>
    <t>6. Dotacja celowa z budżetu państwa na realizację zadań bieżących z zakresu  administracji rządowej - na świadczenia rodzinne, zaliczki alimentacyjne, świadczenia z funduszu alimentacyjnego oraz składki na ubezpieczenia emerytalne i rentowe z ubezpieczenia społecznego</t>
  </si>
  <si>
    <t>8. Dotacja celowa  z budżetu  państwa na realizację zadań bieżących gmin- na składki  na ubezpieczenia zdrowotne opłacane za osoby pobierające niektóre swiadczenia z pomocy społecznej , niektóre świadczenia rodzinne oraz osoby uczestniczące w zajęciach w centrum integracji społecznej</t>
  </si>
  <si>
    <t>9. Dotacja celowa z budżetu państwa na realizację zadań  bieżących gmin na zasiłki i pomoc w naturze</t>
  </si>
  <si>
    <t>12. Dotacja celowa otrzymana z budżetu państwa na realizację  własnych zadań  bieżących  gmin -  na zasiłki stałe</t>
  </si>
  <si>
    <t>13. Wpływy z różnych dochodów</t>
  </si>
  <si>
    <t>15. Wpłaty podopiecznych za usługi opiekuńcze świadczone prez ośrodek</t>
  </si>
  <si>
    <t>4.Pozostałe dochody</t>
  </si>
  <si>
    <t>2Dotacje otrzymane  z funduszy celowych na finansowanie lub dofinansowanie kosztów realizacji inwestycji i zakupów inwestycyjnych sektora finansów publicznych zWFOŚiGW)  na termoizolację budynku ZSO w Rudach</t>
  </si>
  <si>
    <t>3.Wpływy  ze sprzedaży  składników  majątkowych /należności po likwidacji ZLA/</t>
  </si>
  <si>
    <t>6. Dochody z najmu dzierzawy - wynajem pomieszczeń przedszkola</t>
  </si>
  <si>
    <t xml:space="preserve">11. Pozostałe odsetki- naliczone odsetki na rachunku bankowym </t>
  </si>
  <si>
    <t>12.Dochody z wynajmu autokaru</t>
  </si>
  <si>
    <t xml:space="preserve">14.. Wpływy z usług w stołówkach szkolnych </t>
  </si>
  <si>
    <t>10. Pozostałe odsetki - naliczone odsetki na rachunku bankowym</t>
  </si>
  <si>
    <t>WYKONANIE DOCHODÓW BUDŻETOWYCH ZA  II kw.2010 ROKU</t>
  </si>
  <si>
    <t>1. Wpływy ze sprzedaży składników majątkowych</t>
  </si>
  <si>
    <t>7.Pozostałe odsetki- naliczone odsetki na rachunku bankowym - przedszkola</t>
  </si>
  <si>
    <t>10.Dochody z najmu i dzierzawy - wynajem pomieszczeń w gimnazjum</t>
  </si>
  <si>
    <t>9.Wpływy z różnych opłat gimnazjum</t>
  </si>
  <si>
    <t>13.Wpływy z róznych opłat szkoła zawodowa</t>
  </si>
  <si>
    <t>2.Dotacja celowa otrzymana od samorządu województwa na inwestycje i zakupy inwestycyjne realizowane na podstawie porozumień (umów) między jednostkami samorządu  terytorialnego "Południowo-Zachodni Szlak  Cystersów"</t>
  </si>
  <si>
    <t>Środki na dofinansowanie własnych inwestycji gminy pozyskane z innych źródeł - środki z Regionalnego Programu Operacyjnego na dofinansowanie  modernizacji układu komunikacyjnego centrum miasta Kuźnia Raciborska w obrębie ulic Świerczewskiego i Działkowców</t>
  </si>
  <si>
    <t xml:space="preserve">2. Dochody jednostek samorządu terytorialnego związane z realizacją zadań z zakresu administracji rządowej (5% wpływów z tytułu udostępniania danych osobowych) </t>
  </si>
  <si>
    <t>4. Dochody z tytułu usług - za prywatne rozmowy telefoniczne pracowników</t>
  </si>
  <si>
    <t xml:space="preserve">1. Dotacja celowa otrzymana z budżetu państwa na realizację zadań bieżących z zakresu administracji rządowej  (na prowadzenie i aktualizację stałego rejestru wyborców) </t>
  </si>
  <si>
    <t>2.Dotacja celowa otrzymana z budżetu państwa na realizację zadań bieżących  z zakresu administracji rządowej oraz innych zadań zleconych gminie (związkom gmin) ustawami (Wybory Prezydenta)</t>
  </si>
  <si>
    <t>2.Dotacja celowa otrzymana z budżetu państwana na realizację własnych zadań bieżących gminy - na usuwanie skutków klęśk żywiołowych</t>
  </si>
  <si>
    <t xml:space="preserve">17. Zaległości z podatków zniesionych </t>
  </si>
  <si>
    <t>27.Dochody z tytułu odsetek od dochodów pobieranych na podstawie odrębnych ustaw.</t>
  </si>
  <si>
    <t>5. Wpływy ze zwrotów dotacji wykorzystanych niezgodnie z przeznaczeniem lub pobranych w nadmiernej wysokości</t>
  </si>
  <si>
    <t>8. Wpływy ze zwrotów dotacji wykorzystanych niezgodnie z przeznaczeniem lub pobranych w nadmiernej wysokości</t>
  </si>
  <si>
    <t>12.Dochody bieżące , w tym z tytułu dotacjii środków na finansowanie wydatków na realizację zadań finansowanych z udziałem środków o których mowa w art..5 ust.1 pkt2i3 (Zajęcia pozalekcyjne dla uczniów)</t>
  </si>
  <si>
    <t>1.Dotacje otrzymane z państwowych funduszy celowych na finansowanie lub dofinansowanie kosztów realizacji inwestycji i zakupów inwestycyjnych jednostek sektora  finansów publicznych ( zWFOŚiGW) na ZSOiT Hala</t>
  </si>
  <si>
    <t>3Dotacja celowa otrzymana od samorządu województwa na inwestycje i zakupy inwestycyjne realizowane na podstwie porozumień (umów) między jst - na budowę hali sportowej w miejscowości Rudy</t>
  </si>
  <si>
    <t>1. Dotacja celowa z budżetu państwa na realizację zleconych zadań bieżących z zakresu administracji rządowej</t>
  </si>
  <si>
    <t>2 Środki na dofinansowanie własnych inwestycji gminy pozyskane z innych źródeł - środki z Regionalnego Programu Operacyjnego na dofinansowanie modernizacji Ośrodków Zdrowia na terenie Gminy Kuźnia Raciborska</t>
  </si>
  <si>
    <t>2. Pozostałe odsetki</t>
  </si>
  <si>
    <t>5.Dochody jednostki samorzadu terytorialnego związane z realizacją zadań z zakresu administracji rządowej oraz innych  zadań zleconych ustawami</t>
  </si>
  <si>
    <t>7. Dotacja celowa z budżetu państwa na realizację zadań bieżących z zakresu administracji rządowej- na składki naubezpieczenia zdrowotne opłacane za osoby pobierające niektóre świadczenia z pomocy społecznej, niektóre  świadczenia rodzinne oraz za osoby uczestniczące w zajęciach w centrum integracji społecznej</t>
  </si>
  <si>
    <t>10.Pozostałe dochody - kwota  dotyczy zasiłku stałego zwróconego przez ZUS za rok 2009 ponieważ osobie pobierającej ten zasiłek przyznano rentę</t>
  </si>
  <si>
    <t>14.Dotacja celowa otrzymana z budżetu państwa na realizację wlasnych zadańn bieżących  gmin - na Ośrodek Pomocy Społecznej</t>
  </si>
  <si>
    <t>Odsetki od środków zgromadzonych na rachunku bankowym</t>
  </si>
  <si>
    <t>17 Dotacja celowa otrzymana z budżetu państwa na realizację zadań zleconych z zakresu administracji rządoej  - na usuwanie skutków  klęsk żywiołowych</t>
  </si>
  <si>
    <t>20.Dotacja celowa otrzymana z budżetu państwa na realizację własnych zadań bieżących z przeznaczeniem na wypłatę świadczeń społecznych na dożywianie</t>
  </si>
  <si>
    <t>2. Dotacja  celowa otrzymana z budżetu państwa na realizację  własnych zadań bieżących - na dofinansowanie świadczeń pomocy  materialnej dla uczniów o chrakterze socjalnym</t>
  </si>
  <si>
    <t>3. Dotacja celowa otrzymana z Państwowego Funduszu Rehabilitacji Osób Niepełnosprawnych na realizację programu"Uczeń na wsi"- pomoc w zdobyciu wykształcenia przez osoby niepełnosprawne zamieszkujące gminy wiejskie orac gminy miejsko- wiejskie</t>
  </si>
  <si>
    <t>Dotacja celowaotrzymana z budzetu państwana na realizację własnych zadań bieżących gmin - na rezerwaty i pomniki przyrody</t>
  </si>
  <si>
    <t>Załącznik Nr 1 do Zarządzenia Nr B.0151-210/10 Burmistrza Miasta Kuźnia Raciborska 
z dnia 30 sierpnia 2010 r.</t>
  </si>
  <si>
    <t>1.Wpływy z opłaty produktowej</t>
  </si>
  <si>
    <t>19.Program Operacyjny Kapitał Ludzki - Klucze do samodzielności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</si>
</sst>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49" fontId="1" fillId="0" borderId="0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NumberFormat="1" applyBorder="1" applyAlignment="1" applyProtection="1">
      <alignment wrapText="1"/>
      <protection/>
    </xf>
    <xf numFmtId="49" fontId="1" fillId="0" borderId="1" xfId="0" applyNumberFormat="1" applyFont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NumberFormat="1" applyBorder="1" applyAlignment="1" applyProtection="1">
      <alignment wrapText="1"/>
      <protection/>
    </xf>
    <xf numFmtId="49" fontId="4" fillId="2" borderId="2" xfId="0" applyNumberFormat="1" applyFont="1" applyFill="1" applyBorder="1" applyAlignment="1" applyProtection="1">
      <alignment horizontal="center" vertical="center" wrapText="1"/>
      <protection/>
    </xf>
    <xf numFmtId="49" fontId="4" fillId="2" borderId="2" xfId="0" applyNumberFormat="1" applyFont="1" applyFill="1" applyBorder="1" applyAlignment="1" applyProtection="1">
      <alignment horizontal="center" vertical="center" wrapText="1" shrinkToFi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 shrinkToFit="1"/>
      <protection/>
    </xf>
    <xf numFmtId="49" fontId="1" fillId="2" borderId="2" xfId="0" applyNumberFormat="1" applyFont="1" applyFill="1" applyBorder="1" applyAlignment="1" applyProtection="1">
      <alignment horizontal="center" vertical="center" wrapText="1"/>
      <protection/>
    </xf>
    <xf numFmtId="49" fontId="1" fillId="2" borderId="2" xfId="0" applyNumberFormat="1" applyFont="1" applyFill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left" vertical="center" wrapText="1"/>
      <protection/>
    </xf>
    <xf numFmtId="0" fontId="1" fillId="0" borderId="2" xfId="0" applyNumberFormat="1" applyFont="1" applyBorder="1" applyAlignment="1" applyProtection="1">
      <alignment horizontal="left" vertical="center" wrapText="1"/>
      <protection/>
    </xf>
    <xf numFmtId="0" fontId="1" fillId="0" borderId="2" xfId="0" applyFont="1" applyBorder="1" applyAlignment="1" applyProtection="1">
      <alignment horizontal="center" wrapText="1"/>
      <protection/>
    </xf>
    <xf numFmtId="49" fontId="1" fillId="3" borderId="2" xfId="0" applyNumberFormat="1" applyFont="1" applyFill="1" applyBorder="1" applyAlignment="1" applyProtection="1">
      <alignment horizontal="center" vertical="center" wrapText="1"/>
      <protection/>
    </xf>
    <xf numFmtId="49" fontId="1" fillId="3" borderId="2" xfId="0" applyNumberFormat="1" applyFont="1" applyFill="1" applyBorder="1" applyAlignment="1" applyProtection="1">
      <alignment horizontal="left" vertical="center" wrapText="1"/>
      <protection/>
    </xf>
    <xf numFmtId="0" fontId="1" fillId="3" borderId="2" xfId="0" applyNumberFormat="1" applyFont="1" applyFill="1" applyBorder="1" applyAlignment="1" applyProtection="1">
      <alignment horizontal="left" vertical="center" wrapText="1"/>
      <protection/>
    </xf>
    <xf numFmtId="4" fontId="1" fillId="3" borderId="2" xfId="0" applyNumberFormat="1" applyFont="1" applyFill="1" applyBorder="1" applyAlignment="1" applyProtection="1">
      <alignment horizontal="right" vertical="center" wrapText="1"/>
      <protection/>
    </xf>
    <xf numFmtId="10" fontId="1" fillId="3" borderId="2" xfId="17" applyNumberFormat="1" applyFont="1" applyFill="1" applyBorder="1" applyAlignment="1" applyProtection="1">
      <alignment horizontal="right" vertical="center" wrapText="1"/>
      <protection/>
    </xf>
    <xf numFmtId="49" fontId="1" fillId="4" borderId="2" xfId="0" applyNumberFormat="1" applyFont="1" applyFill="1" applyBorder="1" applyAlignment="1" applyProtection="1">
      <alignment horizontal="center" vertical="center" wrapText="1"/>
      <protection/>
    </xf>
    <xf numFmtId="49" fontId="1" fillId="4" borderId="2" xfId="0" applyNumberFormat="1" applyFont="1" applyFill="1" applyBorder="1" applyAlignment="1" applyProtection="1">
      <alignment horizontal="left" vertical="center" wrapText="1"/>
      <protection/>
    </xf>
    <xf numFmtId="0" fontId="1" fillId="4" borderId="2" xfId="0" applyNumberFormat="1" applyFont="1" applyFill="1" applyBorder="1" applyAlignment="1" applyProtection="1">
      <alignment horizontal="left" vertical="center" wrapText="1"/>
      <protection/>
    </xf>
    <xf numFmtId="4" fontId="1" fillId="4" borderId="2" xfId="0" applyNumberFormat="1" applyFont="1" applyFill="1" applyBorder="1" applyAlignment="1" applyProtection="1">
      <alignment horizontal="right" vertical="center" wrapText="1"/>
      <protection/>
    </xf>
    <xf numFmtId="9" fontId="1" fillId="4" borderId="2" xfId="17" applyNumberFormat="1" applyFont="1" applyFill="1" applyBorder="1" applyAlignment="1" applyProtection="1">
      <alignment horizontal="right" vertical="center" wrapText="1"/>
      <protection/>
    </xf>
    <xf numFmtId="49" fontId="2" fillId="5" borderId="2" xfId="0" applyNumberFormat="1" applyFont="1" applyFill="1" applyBorder="1" applyAlignment="1" applyProtection="1">
      <alignment horizontal="center" vertical="center" wrapText="1"/>
      <protection/>
    </xf>
    <xf numFmtId="49" fontId="2" fillId="5" borderId="2" xfId="0" applyNumberFormat="1" applyFont="1" applyFill="1" applyBorder="1" applyAlignment="1" applyProtection="1">
      <alignment horizontal="left" vertical="center" wrapText="1"/>
      <protection/>
    </xf>
    <xf numFmtId="0" fontId="2" fillId="5" borderId="2" xfId="0" applyNumberFormat="1" applyFont="1" applyFill="1" applyBorder="1" applyAlignment="1" applyProtection="1">
      <alignment horizontal="left" vertical="center" wrapText="1"/>
      <protection/>
    </xf>
    <xf numFmtId="4" fontId="2" fillId="5" borderId="2" xfId="0" applyNumberFormat="1" applyFont="1" applyFill="1" applyBorder="1" applyAlignment="1" applyProtection="1">
      <alignment horizontal="right" vertical="center" wrapText="1"/>
      <protection/>
    </xf>
    <xf numFmtId="10" fontId="5" fillId="5" borderId="2" xfId="17" applyNumberFormat="1" applyFont="1" applyFill="1" applyBorder="1" applyAlignment="1" applyProtection="1">
      <alignment horizontal="right" vertical="center" wrapText="1"/>
      <protection/>
    </xf>
    <xf numFmtId="49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Border="1" applyAlignment="1" applyProtection="1">
      <alignment horizontal="left" vertical="center" wrapText="1"/>
      <protection/>
    </xf>
    <xf numFmtId="4" fontId="0" fillId="0" borderId="2" xfId="0" applyNumberFormat="1" applyBorder="1" applyAlignment="1" applyProtection="1">
      <alignment horizontal="right" vertical="center" wrapText="1"/>
      <protection/>
    </xf>
    <xf numFmtId="10" fontId="5" fillId="0" borderId="2" xfId="17" applyNumberFormat="1" applyFont="1" applyBorder="1" applyAlignment="1" applyProtection="1">
      <alignment horizontal="right" vertical="center" wrapText="1"/>
      <protection/>
    </xf>
    <xf numFmtId="49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NumberFormat="1" applyFont="1" applyFill="1" applyBorder="1" applyAlignment="1" applyProtection="1">
      <alignment horizontal="left" vertical="center" wrapText="1"/>
      <protection/>
    </xf>
    <xf numFmtId="4" fontId="2" fillId="4" borderId="2" xfId="0" applyNumberFormat="1" applyFont="1" applyFill="1" applyBorder="1" applyAlignment="1" applyProtection="1">
      <alignment horizontal="right" vertical="center" wrapText="1"/>
      <protection/>
    </xf>
    <xf numFmtId="10" fontId="5" fillId="4" borderId="2" xfId="17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Border="1" applyAlignment="1" applyProtection="1">
      <alignment horizontal="center" vertical="center" wrapText="1"/>
      <protection/>
    </xf>
    <xf numFmtId="10" fontId="1" fillId="4" borderId="2" xfId="17" applyNumberFormat="1" applyFont="1" applyFill="1" applyBorder="1" applyAlignment="1" applyProtection="1">
      <alignment horizontal="right" vertical="center" wrapText="1"/>
      <protection/>
    </xf>
    <xf numFmtId="10" fontId="2" fillId="5" borderId="2" xfId="17" applyNumberFormat="1" applyFont="1" applyFill="1" applyBorder="1" applyAlignment="1" applyProtection="1">
      <alignment horizontal="right" vertical="center" wrapText="1"/>
      <protection/>
    </xf>
    <xf numFmtId="10" fontId="2" fillId="0" borderId="2" xfId="17" applyNumberFormat="1" applyFont="1" applyBorder="1" applyAlignment="1" applyProtection="1">
      <alignment horizontal="right" vertical="center" wrapText="1"/>
      <protection/>
    </xf>
    <xf numFmtId="0" fontId="0" fillId="4" borderId="2" xfId="0" applyNumberFormat="1" applyFill="1" applyBorder="1" applyAlignment="1" applyProtection="1">
      <alignment horizontal="left" vertical="center" wrapText="1"/>
      <protection/>
    </xf>
    <xf numFmtId="4" fontId="0" fillId="4" borderId="2" xfId="0" applyNumberFormat="1" applyFill="1" applyBorder="1" applyAlignment="1" applyProtection="1">
      <alignment horizontal="right" vertical="center" wrapText="1"/>
      <protection/>
    </xf>
    <xf numFmtId="10" fontId="2" fillId="4" borderId="2" xfId="17" applyNumberFormat="1" applyFont="1" applyFill="1" applyBorder="1" applyAlignment="1" applyProtection="1">
      <alignment horizontal="right" vertical="center" wrapText="1"/>
      <protection/>
    </xf>
    <xf numFmtId="49" fontId="1" fillId="3" borderId="2" xfId="0" applyNumberFormat="1" applyFont="1" applyFill="1" applyBorder="1" applyAlignment="1" applyProtection="1">
      <alignment horizontal="left" vertical="center" wrapText="1"/>
      <protection/>
    </xf>
    <xf numFmtId="0" fontId="1" fillId="3" borderId="2" xfId="0" applyNumberFormat="1" applyFont="1" applyFill="1" applyBorder="1" applyAlignment="1" applyProtection="1">
      <alignment horizontal="left" vertical="center" wrapText="1"/>
      <protection/>
    </xf>
    <xf numFmtId="4" fontId="1" fillId="3" borderId="2" xfId="0" applyNumberFormat="1" applyFont="1" applyFill="1" applyBorder="1" applyAlignment="1" applyProtection="1">
      <alignment horizontal="right" vertical="center" wrapText="1"/>
      <protection/>
    </xf>
    <xf numFmtId="10" fontId="6" fillId="3" borderId="2" xfId="17" applyNumberFormat="1" applyFont="1" applyFill="1" applyBorder="1" applyAlignment="1" applyProtection="1">
      <alignment horizontal="right" vertical="center" wrapText="1"/>
      <protection/>
    </xf>
    <xf numFmtId="49" fontId="1" fillId="0" borderId="2" xfId="0" applyNumberFormat="1" applyFont="1" applyFill="1" applyBorder="1" applyAlignment="1" applyProtection="1">
      <alignment horizontal="center" vertical="center" wrapText="1"/>
      <protection/>
    </xf>
    <xf numFmtId="49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10" fontId="6" fillId="0" borderId="2" xfId="17" applyNumberFormat="1" applyFont="1" applyFill="1" applyBorder="1" applyAlignment="1" applyProtection="1">
      <alignment horizontal="right" vertical="center" wrapText="1"/>
      <protection/>
    </xf>
    <xf numFmtId="10" fontId="5" fillId="5" borderId="2" xfId="17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Border="1" applyAlignment="1" applyProtection="1">
      <alignment horizontal="left" vertical="center" wrapText="1"/>
      <protection/>
    </xf>
    <xf numFmtId="49" fontId="1" fillId="5" borderId="2" xfId="0" applyNumberFormat="1" applyFont="1" applyFill="1" applyBorder="1" applyAlignment="1">
      <alignment horizontal="center" wrapText="1"/>
    </xf>
    <xf numFmtId="49" fontId="0" fillId="5" borderId="2" xfId="0" applyNumberFormat="1" applyFill="1" applyBorder="1" applyAlignment="1" applyProtection="1">
      <alignment vertical="center" wrapText="1"/>
      <protection/>
    </xf>
    <xf numFmtId="0" fontId="0" fillId="5" borderId="2" xfId="0" applyNumberFormat="1" applyFill="1" applyBorder="1" applyAlignment="1" applyProtection="1">
      <alignment horizontal="left" vertical="center" wrapText="1"/>
      <protection/>
    </xf>
    <xf numFmtId="4" fontId="0" fillId="5" borderId="2" xfId="0" applyNumberFormat="1" applyFill="1" applyBorder="1" applyAlignment="1" applyProtection="1">
      <alignment horizontal="right" vertical="center" wrapText="1"/>
      <protection/>
    </xf>
    <xf numFmtId="10" fontId="2" fillId="5" borderId="2" xfId="17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Border="1" applyAlignment="1" applyProtection="1">
      <alignment vertical="center" wrapText="1"/>
      <protection/>
    </xf>
    <xf numFmtId="10" fontId="1" fillId="3" borderId="2" xfId="17" applyNumberFormat="1" applyFont="1" applyFill="1" applyBorder="1" applyAlignment="1" applyProtection="1">
      <alignment horizontal="right" vertical="center" wrapText="1"/>
      <protection/>
    </xf>
    <xf numFmtId="0" fontId="1" fillId="4" borderId="2" xfId="0" applyNumberFormat="1" applyFont="1" applyFill="1" applyBorder="1" applyAlignment="1" applyProtection="1">
      <alignment horizontal="left" vertical="center" wrapText="1"/>
      <protection/>
    </xf>
    <xf numFmtId="4" fontId="1" fillId="4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NumberFormat="1" applyFont="1" applyBorder="1" applyAlignment="1" applyProtection="1">
      <alignment horizontal="left" vertical="center" wrapText="1"/>
      <protection/>
    </xf>
    <xf numFmtId="4" fontId="1" fillId="0" borderId="2" xfId="0" applyNumberFormat="1" applyFont="1" applyBorder="1" applyAlignment="1" applyProtection="1">
      <alignment horizontal="right" vertical="center" wrapText="1"/>
      <protection/>
    </xf>
    <xf numFmtId="4" fontId="2" fillId="0" borderId="2" xfId="0" applyNumberFormat="1" applyFont="1" applyBorder="1" applyAlignment="1" applyProtection="1">
      <alignment horizontal="right" vertical="center" wrapText="1"/>
      <protection/>
    </xf>
    <xf numFmtId="10" fontId="2" fillId="0" borderId="2" xfId="17" applyNumberFormat="1" applyFont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10" fontId="1" fillId="0" borderId="2" xfId="17" applyNumberFormat="1" applyFont="1" applyBorder="1" applyAlignment="1" applyProtection="1">
      <alignment horizontal="right" vertical="center" wrapText="1"/>
      <protection/>
    </xf>
    <xf numFmtId="0" fontId="0" fillId="0" borderId="2" xfId="0" applyNumberFormat="1" applyFill="1" applyBorder="1" applyAlignment="1" applyProtection="1">
      <alignment horizontal="left" vertical="center" wrapText="1"/>
      <protection/>
    </xf>
    <xf numFmtId="0" fontId="2" fillId="0" borderId="2" xfId="0" applyNumberFormat="1" applyFont="1" applyBorder="1" applyAlignment="1" applyProtection="1">
      <alignment horizontal="left" vertical="center" wrapText="1"/>
      <protection/>
    </xf>
    <xf numFmtId="10" fontId="6" fillId="3" borderId="2" xfId="17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ill="1" applyBorder="1" applyAlignment="1" applyProtection="1">
      <alignment horizontal="right" vertical="center" wrapText="1"/>
      <protection/>
    </xf>
    <xf numFmtId="10" fontId="2" fillId="0" borderId="2" xfId="17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10" fontId="2" fillId="0" borderId="2" xfId="17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5" borderId="2" xfId="0" applyNumberFormat="1" applyFont="1" applyFill="1" applyBorder="1" applyAlignment="1" applyProtection="1">
      <alignment horizontal="left" vertical="center" wrapText="1"/>
      <protection/>
    </xf>
    <xf numFmtId="4" fontId="2" fillId="5" borderId="2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ill="1" applyBorder="1" applyAlignment="1" applyProtection="1">
      <alignment horizontal="left" vertical="center" wrapText="1"/>
      <protection/>
    </xf>
    <xf numFmtId="10" fontId="5" fillId="0" borderId="2" xfId="17" applyNumberFormat="1" applyFont="1" applyFill="1" applyBorder="1" applyAlignment="1" applyProtection="1">
      <alignment horizontal="right" vertical="center" wrapText="1"/>
      <protection/>
    </xf>
    <xf numFmtId="49" fontId="0" fillId="5" borderId="2" xfId="0" applyNumberFormat="1" applyFill="1" applyBorder="1" applyAlignment="1" applyProtection="1">
      <alignment horizontal="left" vertical="center" wrapText="1"/>
      <protection/>
    </xf>
    <xf numFmtId="0" fontId="2" fillId="4" borderId="0" xfId="0" applyNumberFormat="1" applyFont="1" applyFill="1" applyAlignment="1" applyProtection="1">
      <alignment wrapText="1"/>
      <protection locked="0"/>
    </xf>
    <xf numFmtId="0" fontId="2" fillId="4" borderId="2" xfId="0" applyNumberFormat="1" applyFont="1" applyFill="1" applyBorder="1" applyAlignment="1" applyProtection="1">
      <alignment horizontal="left" vertical="center" wrapText="1"/>
      <protection/>
    </xf>
    <xf numFmtId="4" fontId="2" fillId="4" borderId="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left" vertical="center" wrapText="1"/>
      <protection/>
    </xf>
    <xf numFmtId="0" fontId="7" fillId="4" borderId="2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9" fontId="8" fillId="5" borderId="2" xfId="0" applyNumberFormat="1" applyFont="1" applyFill="1" applyBorder="1" applyAlignment="1" applyProtection="1">
      <alignment horizontal="center" vertical="center" wrapText="1"/>
      <protection/>
    </xf>
    <xf numFmtId="49" fontId="8" fillId="5" borderId="2" xfId="0" applyNumberFormat="1" applyFont="1" applyFill="1" applyBorder="1" applyAlignment="1" applyProtection="1">
      <alignment horizontal="left" vertical="center" wrapText="1"/>
      <protection/>
    </xf>
    <xf numFmtId="0" fontId="9" fillId="4" borderId="2" xfId="0" applyNumberFormat="1" applyFont="1" applyFill="1" applyBorder="1" applyAlignment="1" applyProtection="1">
      <alignment horizontal="left" vertical="center" wrapText="1"/>
      <protection/>
    </xf>
    <xf numFmtId="4" fontId="2" fillId="4" borderId="2" xfId="17" applyNumberFormat="1" applyFont="1" applyFill="1" applyBorder="1" applyAlignment="1" applyProtection="1">
      <alignment horizontal="right" vertical="center" wrapText="1"/>
      <protection/>
    </xf>
    <xf numFmtId="49" fontId="10" fillId="3" borderId="2" xfId="0" applyNumberFormat="1" applyFont="1" applyFill="1" applyBorder="1" applyAlignment="1" applyProtection="1">
      <alignment horizontal="center" vertical="center" wrapText="1"/>
      <protection/>
    </xf>
    <xf numFmtId="49" fontId="10" fillId="3" borderId="2" xfId="0" applyNumberFormat="1" applyFont="1" applyFill="1" applyBorder="1" applyAlignment="1" applyProtection="1">
      <alignment horizontal="left" vertical="center" wrapText="1"/>
      <protection/>
    </xf>
    <xf numFmtId="0" fontId="10" fillId="3" borderId="2" xfId="0" applyNumberFormat="1" applyFont="1" applyFill="1" applyBorder="1" applyAlignment="1" applyProtection="1">
      <alignment horizontal="left" vertical="center" wrapText="1"/>
      <protection/>
    </xf>
    <xf numFmtId="4" fontId="10" fillId="3" borderId="2" xfId="0" applyNumberFormat="1" applyFont="1" applyFill="1" applyBorder="1" applyAlignment="1" applyProtection="1">
      <alignment horizontal="right" vertical="center" wrapText="1"/>
      <protection/>
    </xf>
    <xf numFmtId="49" fontId="9" fillId="5" borderId="2" xfId="0" applyNumberFormat="1" applyFont="1" applyFill="1" applyBorder="1" applyAlignment="1" applyProtection="1">
      <alignment horizontal="center" vertical="center" wrapText="1"/>
      <protection/>
    </xf>
    <xf numFmtId="49" fontId="1" fillId="3" borderId="2" xfId="0" applyNumberFormat="1" applyFont="1" applyFill="1" applyBorder="1" applyAlignment="1" applyProtection="1">
      <alignment horizontal="center" wrapText="1"/>
      <protection/>
    </xf>
    <xf numFmtId="0" fontId="1" fillId="3" borderId="2" xfId="0" applyFont="1" applyFill="1" applyBorder="1" applyAlignment="1" applyProtection="1">
      <alignment wrapText="1"/>
      <protection/>
    </xf>
    <xf numFmtId="0" fontId="1" fillId="3" borderId="2" xfId="0" applyNumberFormat="1" applyFont="1" applyFill="1" applyBorder="1" applyAlignment="1" applyProtection="1">
      <alignment wrapText="1"/>
      <protection/>
    </xf>
    <xf numFmtId="4" fontId="1" fillId="3" borderId="2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0" fillId="4" borderId="2" xfId="0" applyNumberForma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0" fillId="4" borderId="0" xfId="0" applyNumberFormat="1" applyFill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2" fillId="5" borderId="7" xfId="0" applyNumberFormat="1" applyFont="1" applyFill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" fontId="0" fillId="5" borderId="6" xfId="0" applyNumberForma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 applyProtection="1">
      <alignment horizontal="right" vertical="center" wrapText="1"/>
      <protection/>
    </xf>
    <xf numFmtId="10" fontId="1" fillId="4" borderId="2" xfId="17" applyNumberFormat="1" applyFont="1" applyFill="1" applyBorder="1" applyAlignment="1" applyProtection="1">
      <alignment horizontal="right" vertical="center" wrapText="1"/>
      <protection/>
    </xf>
    <xf numFmtId="49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4" fontId="1" fillId="4" borderId="2" xfId="0" applyNumberFormat="1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  <protection/>
    </xf>
    <xf numFmtId="4" fontId="9" fillId="4" borderId="2" xfId="0" applyNumberFormat="1" applyFont="1" applyFill="1" applyBorder="1" applyAlignment="1" applyProtection="1">
      <alignment horizontal="right" vertical="center" wrapText="1"/>
      <protection/>
    </xf>
    <xf numFmtId="49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NumberFormat="1" applyFont="1" applyFill="1" applyBorder="1" applyAlignment="1" applyProtection="1">
      <alignment wrapText="1"/>
      <protection locked="0"/>
    </xf>
    <xf numFmtId="0" fontId="2" fillId="4" borderId="8" xfId="0" applyNumberFormat="1" applyFont="1" applyFill="1" applyBorder="1" applyAlignment="1" applyProtection="1">
      <alignment vertical="center" wrapText="1"/>
      <protection/>
    </xf>
    <xf numFmtId="0" fontId="2" fillId="4" borderId="9" xfId="0" applyNumberFormat="1" applyFont="1" applyFill="1" applyBorder="1" applyAlignment="1" applyProtection="1">
      <alignment vertical="center" wrapText="1"/>
      <protection/>
    </xf>
    <xf numFmtId="0" fontId="2" fillId="4" borderId="10" xfId="0" applyNumberFormat="1" applyFont="1" applyFill="1" applyBorder="1" applyAlignment="1" applyProtection="1">
      <alignment vertical="center" wrapText="1"/>
      <protection/>
    </xf>
    <xf numFmtId="0" fontId="2" fillId="4" borderId="11" xfId="0" applyNumberFormat="1" applyFont="1" applyFill="1" applyBorder="1" applyAlignment="1" applyProtection="1">
      <alignment vertical="center" wrapText="1"/>
      <protection/>
    </xf>
    <xf numFmtId="4" fontId="2" fillId="6" borderId="2" xfId="0" applyNumberFormat="1" applyFont="1" applyFill="1" applyBorder="1" applyAlignment="1" applyProtection="1">
      <alignment horizontal="right" vertical="center" wrapText="1"/>
      <protection/>
    </xf>
    <xf numFmtId="4" fontId="2" fillId="4" borderId="2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6" borderId="0" xfId="0" applyFill="1" applyAlignment="1">
      <alignment/>
    </xf>
    <xf numFmtId="4" fontId="0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 applyProtection="1">
      <alignment vertical="center" wrapText="1"/>
      <protection locked="0"/>
    </xf>
    <xf numFmtId="10" fontId="6" fillId="2" borderId="2" xfId="17" applyNumberFormat="1" applyFont="1" applyFill="1" applyBorder="1" applyAlignment="1" applyProtection="1">
      <alignment horizontal="right" vertical="center" wrapText="1"/>
      <protection/>
    </xf>
    <xf numFmtId="4" fontId="0" fillId="2" borderId="2" xfId="0" applyNumberForma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10" fontId="1" fillId="0" borderId="2" xfId="17" applyNumberFormat="1" applyFont="1" applyFill="1" applyBorder="1" applyAlignment="1" applyProtection="1">
      <alignment horizontal="right" vertical="center" wrapText="1"/>
      <protection/>
    </xf>
    <xf numFmtId="10" fontId="1" fillId="2" borderId="2" xfId="17" applyNumberFormat="1" applyFont="1" applyFill="1" applyBorder="1" applyAlignment="1" applyProtection="1">
      <alignment horizontal="right" vertical="center" wrapText="1"/>
      <protection/>
    </xf>
    <xf numFmtId="0" fontId="2" fillId="2" borderId="2" xfId="0" applyNumberFormat="1" applyFont="1" applyFill="1" applyBorder="1" applyAlignment="1" applyProtection="1">
      <alignment horizontal="left" vertical="center" wrapText="1"/>
      <protection/>
    </xf>
    <xf numFmtId="4" fontId="2" fillId="2" borderId="2" xfId="0" applyNumberFormat="1" applyFont="1" applyFill="1" applyBorder="1" applyAlignment="1" applyProtection="1">
      <alignment horizontal="right" vertical="center" wrapText="1"/>
      <protection/>
    </xf>
    <xf numFmtId="49" fontId="0" fillId="0" borderId="8" xfId="0" applyNumberFormat="1" applyFill="1" applyBorder="1" applyAlignment="1" applyProtection="1">
      <alignment vertical="center" wrapText="1"/>
      <protection/>
    </xf>
    <xf numFmtId="49" fontId="0" fillId="0" borderId="9" xfId="0" applyNumberFormat="1" applyFill="1" applyBorder="1" applyAlignment="1" applyProtection="1">
      <alignment vertical="center" wrapText="1"/>
      <protection/>
    </xf>
    <xf numFmtId="4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49" fontId="0" fillId="0" borderId="0" xfId="0" applyNumberFormat="1" applyBorder="1" applyAlignment="1" applyProtection="1">
      <alignment horizontal="left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4" borderId="7" xfId="0" applyNumberFormat="1" applyFont="1" applyFill="1" applyBorder="1" applyAlignment="1" applyProtection="1">
      <alignment horizontal="center" vertical="center" wrapText="1"/>
      <protection/>
    </xf>
    <xf numFmtId="49" fontId="9" fillId="4" borderId="5" xfId="0" applyNumberFormat="1" applyFont="1" applyFill="1" applyBorder="1" applyAlignment="1" applyProtection="1">
      <alignment horizontal="center" vertical="center" wrapText="1"/>
      <protection/>
    </xf>
    <xf numFmtId="49" fontId="2" fillId="0" borderId="2" xfId="0" applyNumberFormat="1" applyFont="1" applyBorder="1" applyAlignment="1" applyProtection="1">
      <alignment horizontal="center" vertical="center" wrapText="1"/>
      <protection/>
    </xf>
    <xf numFmtId="49" fontId="0" fillId="0" borderId="2" xfId="0" applyNumberFormat="1" applyBorder="1" applyAlignment="1" applyProtection="1">
      <alignment horizontal="center" vertical="center" wrapText="1"/>
      <protection/>
    </xf>
    <xf numFmtId="49" fontId="0" fillId="0" borderId="2" xfId="0" applyNumberFormat="1" applyFill="1" applyBorder="1" applyAlignment="1" applyProtection="1">
      <alignment horizontal="left"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8" xfId="0" applyNumberFormat="1" applyBorder="1" applyAlignment="1" applyProtection="1">
      <alignment horizontal="center" vertical="center" wrapText="1"/>
      <protection/>
    </xf>
    <xf numFmtId="49" fontId="0" fillId="0" borderId="9" xfId="0" applyNumberForma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 applyProtection="1">
      <alignment horizontal="center" vertical="center" wrapText="1"/>
      <protection/>
    </xf>
    <xf numFmtId="49" fontId="2" fillId="4" borderId="8" xfId="0" applyNumberFormat="1" applyFont="1" applyFill="1" applyBorder="1" applyAlignment="1" applyProtection="1">
      <alignment horizontal="center" vertical="center" wrapText="1"/>
      <protection/>
    </xf>
    <xf numFmtId="49" fontId="2" fillId="4" borderId="9" xfId="0" applyNumberFormat="1" applyFont="1" applyFill="1" applyBorder="1" applyAlignment="1" applyProtection="1">
      <alignment horizontal="center" vertical="center" wrapText="1"/>
      <protection/>
    </xf>
    <xf numFmtId="49" fontId="2" fillId="4" borderId="12" xfId="0" applyNumberFormat="1" applyFont="1" applyFill="1" applyBorder="1" applyAlignment="1" applyProtection="1">
      <alignment horizontal="center" vertical="center" wrapText="1"/>
      <protection/>
    </xf>
    <xf numFmtId="49" fontId="2" fillId="4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right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3"/>
  <sheetViews>
    <sheetView tabSelected="1" workbookViewId="0" topLeftCell="A1">
      <selection activeCell="F8" sqref="F8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40.7109375" style="0" customWidth="1"/>
    <col min="4" max="4" width="15.57421875" style="0" customWidth="1"/>
    <col min="5" max="5" width="13.8515625" style="0" customWidth="1"/>
    <col min="6" max="6" width="11.57421875" style="0" customWidth="1"/>
    <col min="7" max="7" width="11.7109375" style="0" customWidth="1"/>
    <col min="8" max="8" width="10.140625" style="0" bestFit="1" customWidth="1"/>
    <col min="9" max="9" width="11.421875" style="0" customWidth="1"/>
    <col min="10" max="10" width="12.57421875" style="0" customWidth="1"/>
  </cols>
  <sheetData>
    <row r="1" ht="12.75">
      <c r="D1" s="115"/>
    </row>
    <row r="2" ht="8.25" customHeight="1"/>
    <row r="3" spans="1:10" ht="36.75" customHeight="1">
      <c r="A3" s="1"/>
      <c r="B3" s="2"/>
      <c r="C3" s="205" t="s">
        <v>154</v>
      </c>
      <c r="D3" s="205"/>
      <c r="E3" s="205"/>
      <c r="F3" s="205"/>
      <c r="G3" s="3"/>
      <c r="H3" s="3"/>
      <c r="I3" s="3"/>
      <c r="J3" s="3"/>
    </row>
    <row r="4" spans="1:10" ht="12.75">
      <c r="A4" s="1"/>
      <c r="B4" s="2"/>
      <c r="C4" s="4"/>
      <c r="D4" s="2"/>
      <c r="E4" s="2"/>
      <c r="F4" s="2"/>
      <c r="G4" s="3"/>
      <c r="H4" s="3"/>
      <c r="I4" s="3"/>
      <c r="J4" s="3"/>
    </row>
    <row r="5" spans="1:10" ht="12.75">
      <c r="A5" s="203" t="s">
        <v>121</v>
      </c>
      <c r="B5" s="203"/>
      <c r="C5" s="203"/>
      <c r="D5" s="203"/>
      <c r="E5" s="203"/>
      <c r="F5" s="203"/>
      <c r="G5" s="3"/>
      <c r="H5" s="3"/>
      <c r="I5" s="3"/>
      <c r="J5" s="3"/>
    </row>
    <row r="6" spans="1:10" ht="12.75">
      <c r="A6" s="204" t="s">
        <v>0</v>
      </c>
      <c r="B6" s="204"/>
      <c r="C6" s="204"/>
      <c r="D6" s="204"/>
      <c r="E6" s="204"/>
      <c r="F6" s="204"/>
      <c r="G6" s="3"/>
      <c r="H6" s="3"/>
      <c r="I6" s="3"/>
      <c r="J6" s="3"/>
    </row>
    <row r="7" spans="1:10" ht="12.75">
      <c r="A7" s="5"/>
      <c r="B7" s="6"/>
      <c r="C7" s="7"/>
      <c r="D7" s="6"/>
      <c r="E7" s="6"/>
      <c r="F7" s="6"/>
      <c r="G7" s="3"/>
      <c r="H7" s="3"/>
      <c r="I7" s="3"/>
      <c r="J7" s="3"/>
    </row>
    <row r="8" spans="1:10" ht="76.5">
      <c r="A8" s="8" t="s">
        <v>1</v>
      </c>
      <c r="B8" s="9" t="s">
        <v>2</v>
      </c>
      <c r="C8" s="10" t="s">
        <v>3</v>
      </c>
      <c r="D8" s="11" t="s">
        <v>4</v>
      </c>
      <c r="E8" s="12" t="s">
        <v>5</v>
      </c>
      <c r="F8" s="11" t="s">
        <v>6</v>
      </c>
      <c r="G8" s="116" t="s">
        <v>7</v>
      </c>
      <c r="H8" s="116" t="s">
        <v>8</v>
      </c>
      <c r="I8" s="116" t="s">
        <v>74</v>
      </c>
      <c r="J8" s="116" t="s">
        <v>75</v>
      </c>
    </row>
    <row r="9" spans="1:10" ht="12.75">
      <c r="A9" s="13">
        <v>1</v>
      </c>
      <c r="B9" s="14">
        <v>2</v>
      </c>
      <c r="C9" s="13">
        <v>3</v>
      </c>
      <c r="D9" s="14">
        <v>4</v>
      </c>
      <c r="E9" s="13">
        <v>5</v>
      </c>
      <c r="F9" s="14">
        <v>6</v>
      </c>
      <c r="G9" s="117">
        <v>7</v>
      </c>
      <c r="H9" s="117">
        <v>8</v>
      </c>
      <c r="I9" s="117">
        <v>9</v>
      </c>
      <c r="J9" s="117">
        <v>10</v>
      </c>
    </row>
    <row r="10" spans="1:10" ht="12.75">
      <c r="A10" s="15"/>
      <c r="B10" s="16"/>
      <c r="C10" s="17"/>
      <c r="D10" s="18"/>
      <c r="E10" s="18"/>
      <c r="F10" s="18"/>
      <c r="G10" s="118"/>
      <c r="H10" s="118"/>
      <c r="I10" s="118"/>
      <c r="J10" s="118"/>
    </row>
    <row r="11" spans="1:10" ht="16.5" customHeight="1">
      <c r="A11" s="19" t="s">
        <v>9</v>
      </c>
      <c r="B11" s="20" t="s">
        <v>10</v>
      </c>
      <c r="C11" s="21" t="s">
        <v>11</v>
      </c>
      <c r="D11" s="22">
        <f>D13</f>
        <v>30575.86</v>
      </c>
      <c r="E11" s="22">
        <f>E13</f>
        <v>30575.86</v>
      </c>
      <c r="F11" s="23">
        <f>E11/D11</f>
        <v>1</v>
      </c>
      <c r="G11" s="120">
        <f>G13</f>
        <v>0</v>
      </c>
      <c r="H11" s="120">
        <f>H13</f>
        <v>0</v>
      </c>
      <c r="I11" s="120">
        <f>I13</f>
        <v>0</v>
      </c>
      <c r="J11" s="120">
        <f>J13</f>
        <v>0</v>
      </c>
    </row>
    <row r="12" spans="1:10" ht="12.75">
      <c r="A12" s="24"/>
      <c r="B12" s="25"/>
      <c r="C12" s="26"/>
      <c r="D12" s="27"/>
      <c r="E12" s="27"/>
      <c r="F12" s="28"/>
      <c r="G12" s="121"/>
      <c r="H12" s="121"/>
      <c r="I12" s="121"/>
      <c r="J12" s="121"/>
    </row>
    <row r="13" spans="1:10" ht="12.75">
      <c r="A13" s="29"/>
      <c r="B13" s="30"/>
      <c r="C13" s="31" t="s">
        <v>12</v>
      </c>
      <c r="D13" s="32">
        <f>D14</f>
        <v>30575.86</v>
      </c>
      <c r="E13" s="32">
        <f>E14</f>
        <v>30575.86</v>
      </c>
      <c r="F13" s="33">
        <f>(E13/D13)</f>
        <v>1</v>
      </c>
      <c r="G13" s="122">
        <f>G14</f>
        <v>0</v>
      </c>
      <c r="H13" s="122">
        <f>H14</f>
        <v>0</v>
      </c>
      <c r="I13" s="122">
        <f>I14</f>
        <v>0</v>
      </c>
      <c r="J13" s="122">
        <f>J14</f>
        <v>0</v>
      </c>
    </row>
    <row r="14" spans="1:10" ht="51">
      <c r="A14" s="199" t="s">
        <v>13</v>
      </c>
      <c r="B14" s="200"/>
      <c r="C14" s="35" t="s">
        <v>82</v>
      </c>
      <c r="D14" s="36">
        <v>30575.86</v>
      </c>
      <c r="E14" s="36">
        <v>30575.86</v>
      </c>
      <c r="F14" s="37">
        <f>(E14/D14)</f>
        <v>1</v>
      </c>
      <c r="G14" s="121">
        <v>0</v>
      </c>
      <c r="H14" s="121">
        <v>0</v>
      </c>
      <c r="I14" s="121">
        <v>0</v>
      </c>
      <c r="J14" s="121">
        <v>0</v>
      </c>
    </row>
    <row r="15" spans="1:10" ht="12.75">
      <c r="A15" s="15"/>
      <c r="B15" s="42"/>
      <c r="C15" s="35"/>
      <c r="D15" s="36"/>
      <c r="E15" s="36"/>
      <c r="F15" s="37"/>
      <c r="G15" s="119"/>
      <c r="H15" s="119"/>
      <c r="I15" s="119"/>
      <c r="J15" s="119"/>
    </row>
    <row r="16" spans="1:10" ht="12.75">
      <c r="A16" s="19" t="s">
        <v>14</v>
      </c>
      <c r="B16" s="20" t="s">
        <v>15</v>
      </c>
      <c r="C16" s="21" t="s">
        <v>16</v>
      </c>
      <c r="D16" s="22">
        <f>D18</f>
        <v>2300</v>
      </c>
      <c r="E16" s="22">
        <f>E18</f>
        <v>438.49</v>
      </c>
      <c r="F16" s="23">
        <f>E16/D16</f>
        <v>0.19064782608695652</v>
      </c>
      <c r="G16" s="120">
        <f>G18</f>
        <v>0</v>
      </c>
      <c r="H16" s="120">
        <f>H18</f>
        <v>0</v>
      </c>
      <c r="I16" s="120">
        <f>I18</f>
        <v>0</v>
      </c>
      <c r="J16" s="120">
        <f>J18</f>
        <v>0</v>
      </c>
    </row>
    <row r="17" spans="1:10" ht="12.75">
      <c r="A17" s="24"/>
      <c r="B17" s="25"/>
      <c r="C17" s="26"/>
      <c r="D17" s="27"/>
      <c r="E17" s="27"/>
      <c r="F17" s="43"/>
      <c r="G17" s="121"/>
      <c r="H17" s="121"/>
      <c r="I17" s="121"/>
      <c r="J17" s="121"/>
    </row>
    <row r="18" spans="1:10" ht="12.75">
      <c r="A18" s="29"/>
      <c r="B18" s="30"/>
      <c r="C18" s="31" t="s">
        <v>12</v>
      </c>
      <c r="D18" s="32">
        <f>D19</f>
        <v>2300</v>
      </c>
      <c r="E18" s="32">
        <f>E19</f>
        <v>438.49</v>
      </c>
      <c r="F18" s="44">
        <f>E18/D18</f>
        <v>0.19064782608695652</v>
      </c>
      <c r="G18" s="122">
        <f>G19</f>
        <v>0</v>
      </c>
      <c r="H18" s="122">
        <f>H19</f>
        <v>0</v>
      </c>
      <c r="I18" s="122">
        <f>I19</f>
        <v>0</v>
      </c>
      <c r="J18" s="122">
        <f>J19</f>
        <v>0</v>
      </c>
    </row>
    <row r="19" spans="1:10" ht="25.5">
      <c r="A19" s="192" t="s">
        <v>13</v>
      </c>
      <c r="B19" s="192"/>
      <c r="C19" s="35" t="s">
        <v>17</v>
      </c>
      <c r="D19" s="36">
        <v>2300</v>
      </c>
      <c r="E19" s="36">
        <v>438.49</v>
      </c>
      <c r="F19" s="45">
        <f>E19/D19</f>
        <v>0.19064782608695652</v>
      </c>
      <c r="G19" s="119">
        <v>0</v>
      </c>
      <c r="H19" s="119">
        <v>0</v>
      </c>
      <c r="I19" s="119">
        <v>0</v>
      </c>
      <c r="J19" s="119">
        <v>0</v>
      </c>
    </row>
    <row r="20" spans="1:10" ht="12.75">
      <c r="A20" s="42"/>
      <c r="B20" s="42"/>
      <c r="C20" s="35"/>
      <c r="D20" s="36"/>
      <c r="E20" s="36"/>
      <c r="F20" s="45"/>
      <c r="G20" s="119"/>
      <c r="H20" s="119"/>
      <c r="I20" s="119"/>
      <c r="J20" s="119"/>
    </row>
    <row r="21" spans="1:10" ht="12.75">
      <c r="A21" s="19" t="s">
        <v>18</v>
      </c>
      <c r="B21" s="49" t="s">
        <v>19</v>
      </c>
      <c r="C21" s="50" t="s">
        <v>20</v>
      </c>
      <c r="D21" s="51">
        <f>D23</f>
        <v>2842549.82</v>
      </c>
      <c r="E21" s="51">
        <f>SUM(E23,)</f>
        <v>0</v>
      </c>
      <c r="F21" s="52">
        <f>(E21/D21)</f>
        <v>0</v>
      </c>
      <c r="G21" s="120">
        <f>G23</f>
        <v>0</v>
      </c>
      <c r="H21" s="120">
        <f>H23</f>
        <v>0</v>
      </c>
      <c r="I21" s="120">
        <f>I23</f>
        <v>0</v>
      </c>
      <c r="J21" s="120">
        <v>0</v>
      </c>
    </row>
    <row r="22" spans="1:10" ht="12.75">
      <c r="A22" s="53"/>
      <c r="B22" s="54"/>
      <c r="C22" s="55"/>
      <c r="D22" s="56"/>
      <c r="E22" s="56"/>
      <c r="F22" s="57"/>
      <c r="G22" s="126"/>
      <c r="H22" s="126"/>
      <c r="I22" s="126"/>
      <c r="J22" s="126"/>
    </row>
    <row r="23" spans="1:10" ht="12.75">
      <c r="A23" s="29"/>
      <c r="B23" s="30"/>
      <c r="C23" s="31" t="s">
        <v>21</v>
      </c>
      <c r="D23" s="32">
        <f>D24+D25</f>
        <v>2842549.82</v>
      </c>
      <c r="E23" s="32">
        <f>E24+E25</f>
        <v>0</v>
      </c>
      <c r="F23" s="173">
        <f>(E23/D23)</f>
        <v>0</v>
      </c>
      <c r="G23" s="32">
        <f>G24+G25</f>
        <v>0</v>
      </c>
      <c r="H23" s="32">
        <f>H24+H25</f>
        <v>0</v>
      </c>
      <c r="I23" s="32">
        <f>I24+I25</f>
        <v>0</v>
      </c>
      <c r="J23" s="32">
        <f>J24+J25</f>
        <v>0</v>
      </c>
    </row>
    <row r="24" spans="1:10" ht="108.75" customHeight="1">
      <c r="A24" s="199" t="s">
        <v>13</v>
      </c>
      <c r="B24" s="200"/>
      <c r="C24" s="39" t="s">
        <v>128</v>
      </c>
      <c r="D24" s="40">
        <v>2168849.82</v>
      </c>
      <c r="E24" s="40">
        <v>0</v>
      </c>
      <c r="F24" s="41">
        <f>(E24/D24)</f>
        <v>0</v>
      </c>
      <c r="G24" s="119">
        <v>0</v>
      </c>
      <c r="H24" s="119">
        <v>0</v>
      </c>
      <c r="I24" s="119">
        <v>0</v>
      </c>
      <c r="J24" s="119">
        <v>0</v>
      </c>
    </row>
    <row r="25" spans="1:10" ht="76.5" customHeight="1">
      <c r="A25" s="201"/>
      <c r="B25" s="202"/>
      <c r="C25" s="39" t="s">
        <v>127</v>
      </c>
      <c r="D25" s="40">
        <v>673700</v>
      </c>
      <c r="E25" s="40">
        <v>0</v>
      </c>
      <c r="F25" s="41">
        <f>F23/D23</f>
        <v>0</v>
      </c>
      <c r="G25" s="119">
        <v>0</v>
      </c>
      <c r="H25" s="119">
        <v>0</v>
      </c>
      <c r="I25" s="119">
        <v>0</v>
      </c>
      <c r="J25" s="119">
        <v>0</v>
      </c>
    </row>
    <row r="26" spans="1:10" ht="12.75">
      <c r="A26" s="15"/>
      <c r="B26" s="59"/>
      <c r="C26" s="35"/>
      <c r="D26" s="36"/>
      <c r="E26" s="36"/>
      <c r="F26" s="41"/>
      <c r="G26" s="119"/>
      <c r="H26" s="119"/>
      <c r="I26" s="119"/>
      <c r="J26" s="119"/>
    </row>
    <row r="27" spans="1:10" ht="12.75">
      <c r="A27" s="19" t="s">
        <v>23</v>
      </c>
      <c r="B27" s="20">
        <v>700</v>
      </c>
      <c r="C27" s="21" t="s">
        <v>24</v>
      </c>
      <c r="D27" s="22">
        <f>D29+D38</f>
        <v>575300</v>
      </c>
      <c r="E27" s="22">
        <f>E29+E38</f>
        <v>1047289.44</v>
      </c>
      <c r="F27" s="52">
        <f>(E27/D27)</f>
        <v>1.8204231531374935</v>
      </c>
      <c r="G27" s="22">
        <f>G29+G38</f>
        <v>17037.05</v>
      </c>
      <c r="H27" s="22">
        <f>H29+H38</f>
        <v>452.09</v>
      </c>
      <c r="I27" s="22">
        <f>I29+I38</f>
        <v>0</v>
      </c>
      <c r="J27" s="22">
        <f>J29+J38</f>
        <v>0</v>
      </c>
    </row>
    <row r="28" spans="1:10" ht="12.75">
      <c r="A28" s="24"/>
      <c r="B28" s="25"/>
      <c r="C28" s="26"/>
      <c r="D28" s="27"/>
      <c r="E28" s="27"/>
      <c r="F28" s="43"/>
      <c r="G28" s="121"/>
      <c r="H28" s="121"/>
      <c r="I28" s="121"/>
      <c r="J28" s="121"/>
    </row>
    <row r="29" spans="1:10" ht="12.75">
      <c r="A29" s="60"/>
      <c r="B29" s="61"/>
      <c r="C29" s="62" t="s">
        <v>12</v>
      </c>
      <c r="D29" s="63">
        <f>SUM(D30:D36)</f>
        <v>220300</v>
      </c>
      <c r="E29" s="63">
        <f>SUM(E30:E36)</f>
        <v>140463.44</v>
      </c>
      <c r="F29" s="64">
        <f>E29/D29</f>
        <v>0.6376007262823423</v>
      </c>
      <c r="G29" s="123">
        <f>SUM(G30:G36)</f>
        <v>9337.05</v>
      </c>
      <c r="H29" s="123">
        <f>SUM(H30:H36)</f>
        <v>452.09</v>
      </c>
      <c r="I29" s="123">
        <f>SUM(I30:I36)</f>
        <v>0</v>
      </c>
      <c r="J29" s="123">
        <f>SUM(J30:J36)</f>
        <v>0</v>
      </c>
    </row>
    <row r="30" spans="1:10" ht="25.5">
      <c r="A30" s="192" t="s">
        <v>13</v>
      </c>
      <c r="B30" s="192"/>
      <c r="C30" s="35" t="s">
        <v>25</v>
      </c>
      <c r="D30" s="36">
        <v>20000</v>
      </c>
      <c r="E30" s="36">
        <v>20718.29</v>
      </c>
      <c r="F30" s="45">
        <f aca="true" t="shared" si="0" ref="F30:F39">E30/D30</f>
        <v>1.0359145</v>
      </c>
      <c r="G30" s="143">
        <v>578.92</v>
      </c>
      <c r="H30" s="143">
        <v>61.63</v>
      </c>
      <c r="I30" s="119">
        <v>0</v>
      </c>
      <c r="J30" s="119">
        <v>0</v>
      </c>
    </row>
    <row r="31" spans="1:10" ht="12.75">
      <c r="A31" s="192"/>
      <c r="B31" s="192"/>
      <c r="C31" s="35" t="s">
        <v>26</v>
      </c>
      <c r="D31" s="36">
        <v>4100</v>
      </c>
      <c r="E31" s="36">
        <v>4058.63</v>
      </c>
      <c r="F31" s="45">
        <f>E31/D31</f>
        <v>0.989909756097561</v>
      </c>
      <c r="G31" s="143">
        <v>0</v>
      </c>
      <c r="H31" s="143">
        <v>0</v>
      </c>
      <c r="I31" s="119">
        <v>0</v>
      </c>
      <c r="J31" s="119">
        <v>0</v>
      </c>
    </row>
    <row r="32" spans="1:10" ht="12.75">
      <c r="A32" s="192"/>
      <c r="B32" s="192"/>
      <c r="C32" s="35" t="s">
        <v>27</v>
      </c>
      <c r="D32" s="36">
        <v>46000</v>
      </c>
      <c r="E32" s="36">
        <v>27029.85</v>
      </c>
      <c r="F32" s="45">
        <f t="shared" si="0"/>
        <v>0.5876054347826086</v>
      </c>
      <c r="G32" s="170">
        <v>1187.15</v>
      </c>
      <c r="H32" s="143">
        <v>130.44</v>
      </c>
      <c r="I32" s="119">
        <v>0</v>
      </c>
      <c r="J32" s="125">
        <v>0</v>
      </c>
    </row>
    <row r="33" spans="1:10" ht="12.75">
      <c r="A33" s="192"/>
      <c r="B33" s="192"/>
      <c r="C33" s="35" t="s">
        <v>28</v>
      </c>
      <c r="D33" s="36">
        <v>76700</v>
      </c>
      <c r="E33" s="36">
        <v>36535.67</v>
      </c>
      <c r="F33" s="45">
        <f t="shared" si="0"/>
        <v>0.476345110821382</v>
      </c>
      <c r="G33" s="170">
        <v>6022.19</v>
      </c>
      <c r="H33" s="143">
        <v>226.85</v>
      </c>
      <c r="I33" s="119">
        <v>0</v>
      </c>
      <c r="J33" s="119">
        <v>0</v>
      </c>
    </row>
    <row r="34" spans="1:10" ht="12.75">
      <c r="A34" s="192"/>
      <c r="B34" s="192"/>
      <c r="C34" s="35" t="s">
        <v>29</v>
      </c>
      <c r="D34" s="36">
        <v>72000</v>
      </c>
      <c r="E34" s="36">
        <v>39943.55</v>
      </c>
      <c r="F34" s="45">
        <f t="shared" si="0"/>
        <v>0.5547715277777778</v>
      </c>
      <c r="G34" s="143">
        <v>1239.38</v>
      </c>
      <c r="H34" s="143">
        <v>33.17</v>
      </c>
      <c r="I34" s="119">
        <v>0</v>
      </c>
      <c r="J34" s="119">
        <v>0</v>
      </c>
    </row>
    <row r="35" spans="1:10" ht="12.75">
      <c r="A35" s="192"/>
      <c r="B35" s="192"/>
      <c r="C35" s="35" t="s">
        <v>103</v>
      </c>
      <c r="D35" s="36">
        <v>1500</v>
      </c>
      <c r="E35" s="36">
        <v>425.45</v>
      </c>
      <c r="F35" s="45">
        <f>E35/D35</f>
        <v>0.28363333333333335</v>
      </c>
      <c r="G35" s="143">
        <v>309.41</v>
      </c>
      <c r="H35" s="143">
        <v>0</v>
      </c>
      <c r="I35" s="119">
        <v>0</v>
      </c>
      <c r="J35" s="119">
        <v>0</v>
      </c>
    </row>
    <row r="36" spans="1:10" ht="12.75">
      <c r="A36" s="192"/>
      <c r="B36" s="192"/>
      <c r="C36" s="35" t="s">
        <v>102</v>
      </c>
      <c r="D36" s="36">
        <v>0</v>
      </c>
      <c r="E36" s="36">
        <v>11752</v>
      </c>
      <c r="F36" s="45">
        <v>0</v>
      </c>
      <c r="G36" s="143">
        <v>0</v>
      </c>
      <c r="H36" s="143">
        <v>0</v>
      </c>
      <c r="I36" s="119">
        <v>0</v>
      </c>
      <c r="J36" s="119"/>
    </row>
    <row r="37" spans="1:10" ht="12.75">
      <c r="A37" s="65"/>
      <c r="B37" s="65"/>
      <c r="C37" s="35"/>
      <c r="D37" s="36"/>
      <c r="E37" s="36"/>
      <c r="F37" s="45"/>
      <c r="G37" s="143"/>
      <c r="H37" s="143"/>
      <c r="I37" s="119"/>
      <c r="J37" s="119"/>
    </row>
    <row r="38" spans="1:10" ht="12.75">
      <c r="A38" s="61"/>
      <c r="B38" s="61"/>
      <c r="C38" s="62" t="s">
        <v>22</v>
      </c>
      <c r="D38" s="63">
        <f>SUM(D39:D39)</f>
        <v>355000</v>
      </c>
      <c r="E38" s="63">
        <f>SUM(E39:E39)</f>
        <v>906826</v>
      </c>
      <c r="F38" s="64">
        <f>E38/D38</f>
        <v>2.5544394366197185</v>
      </c>
      <c r="G38" s="174">
        <f>SUM(G39:G39)</f>
        <v>7700</v>
      </c>
      <c r="H38" s="174">
        <f>SUM(H39:H39)</f>
        <v>0</v>
      </c>
      <c r="I38" s="123">
        <f>SUM(I39:I39)</f>
        <v>0</v>
      </c>
      <c r="J38" s="123">
        <f>SUM(J39:J39)</f>
        <v>0</v>
      </c>
    </row>
    <row r="39" spans="1:10" ht="51">
      <c r="A39" s="192" t="s">
        <v>13</v>
      </c>
      <c r="B39" s="192"/>
      <c r="C39" s="35" t="s">
        <v>30</v>
      </c>
      <c r="D39" s="36">
        <v>355000</v>
      </c>
      <c r="E39" s="36">
        <v>906826</v>
      </c>
      <c r="F39" s="45">
        <f t="shared" si="0"/>
        <v>2.5544394366197185</v>
      </c>
      <c r="G39" s="119">
        <v>7700</v>
      </c>
      <c r="H39" s="119">
        <v>0</v>
      </c>
      <c r="I39" s="119">
        <v>0</v>
      </c>
      <c r="J39" s="128">
        <v>0</v>
      </c>
    </row>
    <row r="40" spans="1:10" ht="12.75">
      <c r="A40" s="15"/>
      <c r="B40" s="42"/>
      <c r="C40" s="35"/>
      <c r="D40" s="36"/>
      <c r="E40" s="36"/>
      <c r="F40" s="45"/>
      <c r="G40" s="119"/>
      <c r="H40" s="119"/>
      <c r="I40" s="119"/>
      <c r="J40" s="119"/>
    </row>
    <row r="41" spans="1:10" ht="12.75">
      <c r="A41" s="19" t="s">
        <v>31</v>
      </c>
      <c r="B41" s="19" t="s">
        <v>32</v>
      </c>
      <c r="C41" s="50" t="s">
        <v>33</v>
      </c>
      <c r="D41" s="51">
        <f>D43</f>
        <v>600</v>
      </c>
      <c r="E41" s="51">
        <f>E43</f>
        <v>0</v>
      </c>
      <c r="F41" s="66">
        <f>(E41/D41)</f>
        <v>0</v>
      </c>
      <c r="G41" s="120">
        <f>G43</f>
        <v>0</v>
      </c>
      <c r="H41" s="120">
        <f>H43</f>
        <v>0</v>
      </c>
      <c r="I41" s="120">
        <f>I43</f>
        <v>0</v>
      </c>
      <c r="J41" s="120">
        <f>J43</f>
        <v>0</v>
      </c>
    </row>
    <row r="42" spans="1:10" ht="12.75">
      <c r="A42" s="24"/>
      <c r="B42" s="24"/>
      <c r="C42" s="67"/>
      <c r="D42" s="68"/>
      <c r="E42" s="47"/>
      <c r="F42" s="48"/>
      <c r="G42" s="119"/>
      <c r="H42" s="119"/>
      <c r="I42" s="119"/>
      <c r="J42" s="119"/>
    </row>
    <row r="43" spans="1:10" ht="12.75">
      <c r="A43" s="29"/>
      <c r="B43" s="29"/>
      <c r="C43" s="31" t="s">
        <v>12</v>
      </c>
      <c r="D43" s="32">
        <f>SUM(D44:D44)</f>
        <v>600</v>
      </c>
      <c r="E43" s="32">
        <f>SUM(E44:E44)</f>
        <v>0</v>
      </c>
      <c r="F43" s="44">
        <f>E43/D43</f>
        <v>0</v>
      </c>
      <c r="G43" s="129">
        <f>SUM(G44)</f>
        <v>0</v>
      </c>
      <c r="H43" s="129">
        <f>SUM(H44)</f>
        <v>0</v>
      </c>
      <c r="I43" s="129">
        <f>SUM(I44)</f>
        <v>0</v>
      </c>
      <c r="J43" s="129">
        <f>SUM(J44)</f>
        <v>0</v>
      </c>
    </row>
    <row r="44" spans="1:10" ht="63.75">
      <c r="A44" s="192" t="s">
        <v>13</v>
      </c>
      <c r="B44" s="192"/>
      <c r="C44" s="69" t="s">
        <v>34</v>
      </c>
      <c r="D44" s="36">
        <v>600</v>
      </c>
      <c r="E44" s="36">
        <v>0</v>
      </c>
      <c r="F44" s="45">
        <v>0</v>
      </c>
      <c r="G44" s="119">
        <v>0</v>
      </c>
      <c r="H44" s="119">
        <v>0</v>
      </c>
      <c r="I44" s="119">
        <v>0</v>
      </c>
      <c r="J44" s="119">
        <v>0</v>
      </c>
    </row>
    <row r="45" spans="1:10" ht="12.75">
      <c r="A45" s="15"/>
      <c r="B45" s="59"/>
      <c r="C45" s="35"/>
      <c r="D45" s="36"/>
      <c r="E45" s="36"/>
      <c r="F45" s="45"/>
      <c r="G45" s="119"/>
      <c r="H45" s="119"/>
      <c r="I45" s="119"/>
      <c r="J45" s="119"/>
    </row>
    <row r="46" spans="1:10" ht="12.75">
      <c r="A46" s="19" t="s">
        <v>35</v>
      </c>
      <c r="B46" s="20">
        <v>750</v>
      </c>
      <c r="C46" s="21" t="s">
        <v>36</v>
      </c>
      <c r="D46" s="22">
        <f>D48</f>
        <v>111124</v>
      </c>
      <c r="E46" s="22">
        <f>E48</f>
        <v>58739.96000000001</v>
      </c>
      <c r="F46" s="23">
        <f>(E46/D46)</f>
        <v>0.5285983225945791</v>
      </c>
      <c r="G46" s="127">
        <f>G48</f>
        <v>7827.69</v>
      </c>
      <c r="H46" s="127">
        <f>H48</f>
        <v>0.07</v>
      </c>
      <c r="I46" s="127">
        <v>0</v>
      </c>
      <c r="J46" s="127">
        <v>0</v>
      </c>
    </row>
    <row r="47" spans="1:10" ht="12.75">
      <c r="A47" s="15"/>
      <c r="B47" s="16"/>
      <c r="C47" s="17"/>
      <c r="D47" s="70"/>
      <c r="E47" s="70"/>
      <c r="F47" s="37"/>
      <c r="G47" s="119"/>
      <c r="H47" s="119"/>
      <c r="I47" s="119"/>
      <c r="J47" s="119"/>
    </row>
    <row r="48" spans="1:10" ht="12.75">
      <c r="A48" s="29"/>
      <c r="B48" s="30"/>
      <c r="C48" s="31" t="s">
        <v>12</v>
      </c>
      <c r="D48" s="32">
        <f>SUM(D49:D55)</f>
        <v>111124</v>
      </c>
      <c r="E48" s="32">
        <f>SUM(E49:E55)</f>
        <v>58739.96000000001</v>
      </c>
      <c r="F48" s="44">
        <f>E48/D48</f>
        <v>0.5285983225945791</v>
      </c>
      <c r="G48" s="122">
        <f>SUM(G49:G55)</f>
        <v>7827.69</v>
      </c>
      <c r="H48" s="122">
        <f>SUM(H49:H55)</f>
        <v>0.07</v>
      </c>
      <c r="I48" s="122">
        <f>SUM(I49:I55)</f>
        <v>0</v>
      </c>
      <c r="J48" s="122">
        <f>SUM(J49:J55)</f>
        <v>0</v>
      </c>
    </row>
    <row r="49" spans="1:10" ht="38.25">
      <c r="A49" s="192" t="s">
        <v>13</v>
      </c>
      <c r="B49" s="192"/>
      <c r="C49" s="35" t="s">
        <v>37</v>
      </c>
      <c r="D49" s="71">
        <v>70084</v>
      </c>
      <c r="E49" s="71">
        <v>36900</v>
      </c>
      <c r="F49" s="72">
        <f>E49/D49</f>
        <v>0.5265110438901889</v>
      </c>
      <c r="G49" s="124">
        <v>0</v>
      </c>
      <c r="H49" s="119">
        <v>0</v>
      </c>
      <c r="I49" s="119">
        <v>0</v>
      </c>
      <c r="J49" s="119">
        <v>0</v>
      </c>
    </row>
    <row r="50" spans="1:10" ht="51">
      <c r="A50" s="192"/>
      <c r="B50" s="192"/>
      <c r="C50" s="35" t="s">
        <v>129</v>
      </c>
      <c r="D50" s="71">
        <v>40</v>
      </c>
      <c r="E50" s="71">
        <v>6.3</v>
      </c>
      <c r="F50" s="72">
        <f>E50/D50</f>
        <v>0.1575</v>
      </c>
      <c r="G50" s="119">
        <v>0</v>
      </c>
      <c r="H50" s="119">
        <v>0</v>
      </c>
      <c r="I50" s="119">
        <v>0</v>
      </c>
      <c r="J50" s="119">
        <v>0</v>
      </c>
    </row>
    <row r="51" spans="1:10" ht="25.5">
      <c r="A51" s="192"/>
      <c r="B51" s="192"/>
      <c r="C51" s="35" t="s">
        <v>71</v>
      </c>
      <c r="D51" s="73">
        <v>40000</v>
      </c>
      <c r="E51" s="71">
        <v>12774.16</v>
      </c>
      <c r="F51" s="72">
        <f>E51/D51</f>
        <v>0.31935399999999997</v>
      </c>
      <c r="G51" s="119">
        <v>3.79</v>
      </c>
      <c r="H51" s="130">
        <v>0</v>
      </c>
      <c r="I51" s="119">
        <v>0</v>
      </c>
      <c r="J51" s="119">
        <v>0</v>
      </c>
    </row>
    <row r="52" spans="1:10" ht="25.5">
      <c r="A52" s="192"/>
      <c r="B52" s="192"/>
      <c r="C52" s="35" t="s">
        <v>130</v>
      </c>
      <c r="D52" s="73">
        <v>1000</v>
      </c>
      <c r="E52" s="71">
        <v>351.04</v>
      </c>
      <c r="F52" s="72">
        <f>E52/D52</f>
        <v>0.35104</v>
      </c>
      <c r="G52" s="128">
        <v>32.9</v>
      </c>
      <c r="H52" s="119">
        <v>0.07</v>
      </c>
      <c r="I52" s="119"/>
      <c r="J52" s="119"/>
    </row>
    <row r="53" spans="1:10" ht="12.75">
      <c r="A53" s="192"/>
      <c r="B53" s="192"/>
      <c r="C53" s="35" t="s">
        <v>72</v>
      </c>
      <c r="D53" s="73">
        <v>0</v>
      </c>
      <c r="E53" s="71">
        <v>0</v>
      </c>
      <c r="F53" s="72">
        <v>0</v>
      </c>
      <c r="G53" s="128">
        <v>90</v>
      </c>
      <c r="H53" s="119">
        <v>0</v>
      </c>
      <c r="I53" s="119">
        <v>0</v>
      </c>
      <c r="J53" s="119">
        <v>0</v>
      </c>
    </row>
    <row r="54" spans="1:10" ht="12.75">
      <c r="A54" s="192"/>
      <c r="B54" s="192"/>
      <c r="C54" s="35" t="s">
        <v>73</v>
      </c>
      <c r="D54" s="73">
        <v>0</v>
      </c>
      <c r="E54" s="71">
        <v>2533.95</v>
      </c>
      <c r="F54" s="72"/>
      <c r="G54" s="128">
        <v>7701</v>
      </c>
      <c r="H54" s="119"/>
      <c r="I54" s="119"/>
      <c r="J54" s="119"/>
    </row>
    <row r="55" spans="1:10" ht="12.75">
      <c r="A55" s="192"/>
      <c r="B55" s="192"/>
      <c r="C55" s="35" t="s">
        <v>83</v>
      </c>
      <c r="D55" s="73">
        <v>0</v>
      </c>
      <c r="E55" s="71">
        <v>6174.51</v>
      </c>
      <c r="F55" s="72">
        <v>0</v>
      </c>
      <c r="G55" s="119">
        <v>0</v>
      </c>
      <c r="H55" s="119">
        <v>0</v>
      </c>
      <c r="I55" s="119">
        <v>0</v>
      </c>
      <c r="J55" s="119">
        <v>0</v>
      </c>
    </row>
    <row r="56" spans="1:10" ht="12.75">
      <c r="A56" s="15"/>
      <c r="B56" s="59"/>
      <c r="C56" s="35"/>
      <c r="D56" s="36"/>
      <c r="E56" s="36"/>
      <c r="F56" s="45"/>
      <c r="G56" s="119"/>
      <c r="H56" s="124"/>
      <c r="I56" s="119"/>
      <c r="J56" s="119"/>
    </row>
    <row r="57" spans="1:10" ht="38.25">
      <c r="A57" s="19" t="s">
        <v>38</v>
      </c>
      <c r="B57" s="20">
        <v>751</v>
      </c>
      <c r="C57" s="21" t="s">
        <v>39</v>
      </c>
      <c r="D57" s="22">
        <f>D59</f>
        <v>24957</v>
      </c>
      <c r="E57" s="22">
        <f>E59</f>
        <v>23277</v>
      </c>
      <c r="F57" s="23">
        <f>E57/D57</f>
        <v>0.9326842168529872</v>
      </c>
      <c r="G57" s="120">
        <f>G59</f>
        <v>0</v>
      </c>
      <c r="H57" s="120">
        <f>H59</f>
        <v>0</v>
      </c>
      <c r="I57" s="120">
        <f>I59</f>
        <v>0</v>
      </c>
      <c r="J57" s="120">
        <f>J59</f>
        <v>0</v>
      </c>
    </row>
    <row r="58" spans="1:10" ht="12.75">
      <c r="A58" s="15"/>
      <c r="B58" s="16"/>
      <c r="C58" s="17"/>
      <c r="D58" s="70"/>
      <c r="E58" s="70"/>
      <c r="F58" s="74"/>
      <c r="G58" s="119"/>
      <c r="H58" s="119"/>
      <c r="I58" s="119"/>
      <c r="J58" s="119"/>
    </row>
    <row r="59" spans="1:10" ht="15" customHeight="1">
      <c r="A59" s="29"/>
      <c r="B59" s="30"/>
      <c r="C59" s="31" t="s">
        <v>12</v>
      </c>
      <c r="D59" s="32">
        <f>SUM(D60:D61)</f>
        <v>24957</v>
      </c>
      <c r="E59" s="32">
        <f>SUM(E60:E61)</f>
        <v>23277</v>
      </c>
      <c r="F59" s="64">
        <f>E59/D59</f>
        <v>0.9326842168529872</v>
      </c>
      <c r="G59" s="122">
        <f>SUM(G60:G61)</f>
        <v>0</v>
      </c>
      <c r="H59" s="122">
        <f>SUM(H60:H61)</f>
        <v>0</v>
      </c>
      <c r="I59" s="122">
        <f>SUM(I60:I61)</f>
        <v>0</v>
      </c>
      <c r="J59" s="122">
        <f>SUM(J60:J61)</f>
        <v>0</v>
      </c>
    </row>
    <row r="60" spans="1:10" ht="63.75">
      <c r="A60" s="192" t="s">
        <v>13</v>
      </c>
      <c r="B60" s="192"/>
      <c r="C60" s="35" t="s">
        <v>131</v>
      </c>
      <c r="D60" s="36">
        <v>3300</v>
      </c>
      <c r="E60" s="36">
        <v>1620</v>
      </c>
      <c r="F60" s="45">
        <f>E60/D60</f>
        <v>0.4909090909090909</v>
      </c>
      <c r="G60" s="119">
        <v>0</v>
      </c>
      <c r="H60" s="119">
        <v>0</v>
      </c>
      <c r="I60" s="119">
        <v>0</v>
      </c>
      <c r="J60" s="119">
        <v>0</v>
      </c>
    </row>
    <row r="61" spans="1:10" ht="66.75" customHeight="1">
      <c r="A61" s="192"/>
      <c r="B61" s="192"/>
      <c r="C61" s="75" t="s">
        <v>132</v>
      </c>
      <c r="D61" s="36">
        <v>21657</v>
      </c>
      <c r="E61" s="36">
        <v>21657</v>
      </c>
      <c r="F61" s="45">
        <f>(E61/D61)</f>
        <v>1</v>
      </c>
      <c r="G61" s="119">
        <v>0</v>
      </c>
      <c r="H61" s="130">
        <v>0</v>
      </c>
      <c r="I61" s="124">
        <v>0</v>
      </c>
      <c r="J61" s="119">
        <v>0</v>
      </c>
    </row>
    <row r="62" spans="1:10" ht="12.75">
      <c r="A62" s="15"/>
      <c r="B62" s="59"/>
      <c r="C62" s="76"/>
      <c r="D62" s="36"/>
      <c r="E62" s="36"/>
      <c r="F62" s="37"/>
      <c r="G62" s="128"/>
      <c r="H62" s="119"/>
      <c r="I62" s="119"/>
      <c r="J62" s="119"/>
    </row>
    <row r="63" spans="1:10" ht="25.5">
      <c r="A63" s="19" t="s">
        <v>40</v>
      </c>
      <c r="B63" s="20">
        <v>754</v>
      </c>
      <c r="C63" s="21" t="s">
        <v>41</v>
      </c>
      <c r="D63" s="22">
        <f>D65</f>
        <v>300750</v>
      </c>
      <c r="E63" s="22">
        <f>E65</f>
        <v>300750</v>
      </c>
      <c r="F63" s="23">
        <f>E63/D63</f>
        <v>1</v>
      </c>
      <c r="G63" s="127">
        <f>G65</f>
        <v>0</v>
      </c>
      <c r="H63" s="127">
        <f>H65</f>
        <v>0</v>
      </c>
      <c r="I63" s="127">
        <f>I65</f>
        <v>0</v>
      </c>
      <c r="J63" s="127">
        <f>J65</f>
        <v>0</v>
      </c>
    </row>
    <row r="64" spans="1:10" ht="12.75">
      <c r="A64" s="24"/>
      <c r="B64" s="25"/>
      <c r="C64" s="26"/>
      <c r="D64" s="27"/>
      <c r="E64" s="27"/>
      <c r="F64" s="43"/>
      <c r="G64" s="121"/>
      <c r="H64" s="121"/>
      <c r="I64" s="121">
        <v>0</v>
      </c>
      <c r="J64" s="121"/>
    </row>
    <row r="65" spans="1:10" ht="12.75">
      <c r="A65" s="29"/>
      <c r="B65" s="30"/>
      <c r="C65" s="31" t="s">
        <v>12</v>
      </c>
      <c r="D65" s="32">
        <f>D66+D67</f>
        <v>300750</v>
      </c>
      <c r="E65" s="32">
        <f>E66+E67</f>
        <v>300750</v>
      </c>
      <c r="F65" s="64">
        <f>E65/D65</f>
        <v>1</v>
      </c>
      <c r="G65" s="122">
        <f>G66</f>
        <v>0</v>
      </c>
      <c r="H65" s="122">
        <f>H66</f>
        <v>0</v>
      </c>
      <c r="I65" s="122">
        <f>I66</f>
        <v>0</v>
      </c>
      <c r="J65" s="122">
        <f>J66</f>
        <v>0</v>
      </c>
    </row>
    <row r="66" spans="1:10" ht="25.5" customHeight="1">
      <c r="A66" s="199" t="s">
        <v>13</v>
      </c>
      <c r="B66" s="200"/>
      <c r="C66" s="35" t="s">
        <v>42</v>
      </c>
      <c r="D66" s="36">
        <v>750</v>
      </c>
      <c r="E66" s="36">
        <v>750</v>
      </c>
      <c r="F66" s="45">
        <f>E66/D66</f>
        <v>1</v>
      </c>
      <c r="G66" s="119">
        <v>0</v>
      </c>
      <c r="H66" s="119">
        <v>0</v>
      </c>
      <c r="I66" s="119">
        <v>0</v>
      </c>
      <c r="J66" s="119">
        <v>0</v>
      </c>
    </row>
    <row r="67" spans="1:10" ht="51">
      <c r="A67" s="201"/>
      <c r="B67" s="202"/>
      <c r="C67" s="35" t="s">
        <v>133</v>
      </c>
      <c r="D67" s="36">
        <v>300000</v>
      </c>
      <c r="E67" s="36">
        <v>300000</v>
      </c>
      <c r="F67" s="45">
        <f>E67/D67</f>
        <v>1</v>
      </c>
      <c r="G67" s="119">
        <v>0</v>
      </c>
      <c r="H67" s="119">
        <v>0</v>
      </c>
      <c r="I67" s="119">
        <v>0</v>
      </c>
      <c r="J67" s="119">
        <v>0</v>
      </c>
    </row>
    <row r="68" spans="1:10" ht="12.75">
      <c r="A68" s="34"/>
      <c r="B68" s="34"/>
      <c r="C68" s="35"/>
      <c r="D68" s="36"/>
      <c r="E68" s="36"/>
      <c r="F68" s="45"/>
      <c r="G68" s="119"/>
      <c r="H68" s="119"/>
      <c r="I68" s="119"/>
      <c r="J68" s="119"/>
    </row>
    <row r="69" spans="1:10" ht="51">
      <c r="A69" s="19" t="s">
        <v>43</v>
      </c>
      <c r="B69" s="20">
        <v>756</v>
      </c>
      <c r="C69" s="21" t="s">
        <v>44</v>
      </c>
      <c r="D69" s="22">
        <f>D71</f>
        <v>9532805</v>
      </c>
      <c r="E69" s="22">
        <f>E71</f>
        <v>4654540.849999999</v>
      </c>
      <c r="F69" s="77">
        <f>E69/D69</f>
        <v>0.4882656101745497</v>
      </c>
      <c r="G69" s="127">
        <f>G71</f>
        <v>1106934.21</v>
      </c>
      <c r="H69" s="127">
        <f>H71</f>
        <v>50016.17999999999</v>
      </c>
      <c r="I69" s="127">
        <f>I71</f>
        <v>132718.41999999998</v>
      </c>
      <c r="J69" s="127">
        <f>J71</f>
        <v>254097.56</v>
      </c>
    </row>
    <row r="70" spans="1:10" ht="12.75">
      <c r="A70" s="24"/>
      <c r="B70" s="25"/>
      <c r="C70" s="26"/>
      <c r="D70" s="27"/>
      <c r="E70" s="27"/>
      <c r="F70" s="37"/>
      <c r="G70" s="121"/>
      <c r="H70" s="121"/>
      <c r="I70" s="121"/>
      <c r="J70" s="121"/>
    </row>
    <row r="71" spans="1:10" ht="12.75">
      <c r="A71" s="29"/>
      <c r="B71" s="30"/>
      <c r="C71" s="31" t="s">
        <v>12</v>
      </c>
      <c r="D71" s="32">
        <f>SUM(D72:D96)</f>
        <v>9532805</v>
      </c>
      <c r="E71" s="32">
        <f>SUM(E72:E96)</f>
        <v>4654540.849999999</v>
      </c>
      <c r="F71" s="64">
        <f aca="true" t="shared" si="1" ref="F71:F80">E71/D71</f>
        <v>0.4882656101745497</v>
      </c>
      <c r="G71" s="122">
        <f>SUM(G72:G96)</f>
        <v>1106934.21</v>
      </c>
      <c r="H71" s="122">
        <f>SUM(H72:H96)</f>
        <v>50016.17999999999</v>
      </c>
      <c r="I71" s="122">
        <f>SUM(I72:I96)</f>
        <v>132718.41999999998</v>
      </c>
      <c r="J71" s="122">
        <f>SUM(J72:J96)</f>
        <v>254097.56</v>
      </c>
    </row>
    <row r="72" spans="1:10" ht="38.25">
      <c r="A72" s="192" t="s">
        <v>13</v>
      </c>
      <c r="B72" s="192"/>
      <c r="C72" s="35" t="s">
        <v>45</v>
      </c>
      <c r="D72" s="78">
        <v>12000</v>
      </c>
      <c r="E72" s="78">
        <v>9226.44</v>
      </c>
      <c r="F72" s="79">
        <f t="shared" si="1"/>
        <v>0.76887</v>
      </c>
      <c r="G72" s="121">
        <v>25573.53</v>
      </c>
      <c r="H72" s="121">
        <v>738.43</v>
      </c>
      <c r="I72" s="119">
        <v>0</v>
      </c>
      <c r="J72" s="119">
        <v>0</v>
      </c>
    </row>
    <row r="73" spans="1:10" ht="51">
      <c r="A73" s="192"/>
      <c r="B73" s="192"/>
      <c r="C73" s="35" t="s">
        <v>46</v>
      </c>
      <c r="D73" s="78">
        <v>400</v>
      </c>
      <c r="E73" s="78">
        <v>2067.1</v>
      </c>
      <c r="F73" s="79">
        <f t="shared" si="1"/>
        <v>5.16775</v>
      </c>
      <c r="G73" s="119">
        <v>0</v>
      </c>
      <c r="H73" s="119">
        <v>0</v>
      </c>
      <c r="I73" s="119">
        <v>0</v>
      </c>
      <c r="J73" s="119">
        <v>0</v>
      </c>
    </row>
    <row r="74" spans="1:10" ht="25.5">
      <c r="A74" s="192"/>
      <c r="B74" s="192"/>
      <c r="C74" s="35" t="s">
        <v>47</v>
      </c>
      <c r="D74" s="47">
        <v>3093603</v>
      </c>
      <c r="E74" s="47">
        <v>1493509.78</v>
      </c>
      <c r="F74" s="79">
        <f t="shared" si="1"/>
        <v>0.4827735750191605</v>
      </c>
      <c r="G74" s="119">
        <v>233102.87</v>
      </c>
      <c r="H74" s="121">
        <v>28.74</v>
      </c>
      <c r="I74" s="119">
        <v>19994.8</v>
      </c>
      <c r="J74" s="119">
        <v>219442</v>
      </c>
    </row>
    <row r="75" spans="1:10" ht="25.5">
      <c r="A75" s="192"/>
      <c r="B75" s="192"/>
      <c r="C75" s="35" t="s">
        <v>48</v>
      </c>
      <c r="D75" s="47">
        <v>7700</v>
      </c>
      <c r="E75" s="47">
        <v>4635.68</v>
      </c>
      <c r="F75" s="79">
        <f t="shared" si="1"/>
        <v>0.6020363636363637</v>
      </c>
      <c r="G75" s="119">
        <v>0</v>
      </c>
      <c r="H75" s="121">
        <v>23.8</v>
      </c>
      <c r="I75" s="119">
        <v>0</v>
      </c>
      <c r="J75" s="119">
        <v>0</v>
      </c>
    </row>
    <row r="76" spans="1:10" ht="25.5">
      <c r="A76" s="192"/>
      <c r="B76" s="192"/>
      <c r="C76" s="35" t="s">
        <v>49</v>
      </c>
      <c r="D76" s="47">
        <v>75010</v>
      </c>
      <c r="E76" s="47">
        <v>40134.71</v>
      </c>
      <c r="F76" s="79">
        <f t="shared" si="1"/>
        <v>0.5350581255832556</v>
      </c>
      <c r="G76" s="119">
        <v>0</v>
      </c>
      <c r="H76" s="121">
        <v>0.04</v>
      </c>
      <c r="I76" s="119">
        <v>8905.83</v>
      </c>
      <c r="J76" s="131">
        <v>812.5</v>
      </c>
    </row>
    <row r="77" spans="1:10" ht="25.5">
      <c r="A77" s="192"/>
      <c r="B77" s="192"/>
      <c r="C77" s="35" t="s">
        <v>50</v>
      </c>
      <c r="D77" s="47">
        <v>27725</v>
      </c>
      <c r="E77" s="47">
        <v>23755.21</v>
      </c>
      <c r="F77" s="79">
        <f t="shared" si="1"/>
        <v>0.8568155094679891</v>
      </c>
      <c r="G77" s="131">
        <v>28.79</v>
      </c>
      <c r="H77" s="119">
        <v>0.2</v>
      </c>
      <c r="I77" s="119">
        <v>0</v>
      </c>
      <c r="J77" s="119">
        <v>0</v>
      </c>
    </row>
    <row r="78" spans="1:10" ht="25.5">
      <c r="A78" s="192"/>
      <c r="B78" s="192"/>
      <c r="C78" s="35" t="s">
        <v>51</v>
      </c>
      <c r="D78" s="47">
        <v>8125</v>
      </c>
      <c r="E78" s="47">
        <v>1144</v>
      </c>
      <c r="F78" s="79">
        <f t="shared" si="1"/>
        <v>0.1408</v>
      </c>
      <c r="G78" s="119">
        <v>0</v>
      </c>
      <c r="H78" s="121">
        <v>0</v>
      </c>
      <c r="I78" s="119">
        <v>0</v>
      </c>
      <c r="J78" s="119">
        <v>0</v>
      </c>
    </row>
    <row r="79" spans="1:10" ht="12.75">
      <c r="A79" s="192"/>
      <c r="B79" s="192"/>
      <c r="C79" s="35" t="s">
        <v>84</v>
      </c>
      <c r="D79" s="47">
        <v>0</v>
      </c>
      <c r="E79" s="47">
        <v>19238.48</v>
      </c>
      <c r="F79" s="79">
        <v>0</v>
      </c>
      <c r="G79" s="119">
        <v>529628.66</v>
      </c>
      <c r="H79" s="119">
        <v>0</v>
      </c>
      <c r="I79" s="119">
        <v>0</v>
      </c>
      <c r="J79" s="119">
        <v>0</v>
      </c>
    </row>
    <row r="80" spans="1:10" ht="25.5">
      <c r="A80" s="192"/>
      <c r="B80" s="192"/>
      <c r="C80" s="35" t="s">
        <v>85</v>
      </c>
      <c r="D80" s="47">
        <v>44520</v>
      </c>
      <c r="E80" s="47">
        <v>7789.3</v>
      </c>
      <c r="F80" s="79">
        <f t="shared" si="1"/>
        <v>0.1749618149146451</v>
      </c>
      <c r="G80" s="119">
        <v>0</v>
      </c>
      <c r="H80" s="119">
        <v>0</v>
      </c>
      <c r="I80" s="119">
        <v>0</v>
      </c>
      <c r="J80" s="131">
        <v>0</v>
      </c>
    </row>
    <row r="81" spans="1:10" ht="25.5">
      <c r="A81" s="192"/>
      <c r="B81" s="192"/>
      <c r="C81" s="76" t="s">
        <v>86</v>
      </c>
      <c r="D81" s="92">
        <v>1400383</v>
      </c>
      <c r="E81" s="92">
        <v>845225.91</v>
      </c>
      <c r="F81" s="79">
        <f aca="true" t="shared" si="2" ref="F81:F89">(E81/D81)</f>
        <v>0.6035676739863309</v>
      </c>
      <c r="G81" s="132">
        <v>108191.09</v>
      </c>
      <c r="H81" s="167">
        <v>3653.2</v>
      </c>
      <c r="I81" s="132">
        <v>70090.83</v>
      </c>
      <c r="J81" s="132">
        <v>11158.78</v>
      </c>
    </row>
    <row r="82" spans="1:10" ht="25.5">
      <c r="A82" s="192"/>
      <c r="B82" s="192"/>
      <c r="C82" s="76" t="s">
        <v>87</v>
      </c>
      <c r="D82" s="92">
        <v>79376</v>
      </c>
      <c r="E82" s="92">
        <v>49311.71</v>
      </c>
      <c r="F82" s="79">
        <f t="shared" si="2"/>
        <v>0.6212420630921185</v>
      </c>
      <c r="G82" s="132">
        <v>1983.74</v>
      </c>
      <c r="H82" s="167">
        <v>610.3</v>
      </c>
      <c r="I82" s="132">
        <v>0</v>
      </c>
      <c r="J82" s="133">
        <v>244.18</v>
      </c>
    </row>
    <row r="83" spans="1:10" ht="25.5">
      <c r="A83" s="192"/>
      <c r="B83" s="192"/>
      <c r="C83" s="76" t="s">
        <v>88</v>
      </c>
      <c r="D83" s="92">
        <v>6250</v>
      </c>
      <c r="E83" s="92">
        <v>4904.56</v>
      </c>
      <c r="F83" s="79">
        <f t="shared" si="2"/>
        <v>0.7847296</v>
      </c>
      <c r="G83" s="133">
        <v>171.7</v>
      </c>
      <c r="H83" s="167">
        <v>148.45</v>
      </c>
      <c r="I83" s="132">
        <v>0</v>
      </c>
      <c r="J83" s="132">
        <v>0</v>
      </c>
    </row>
    <row r="84" spans="1:10" ht="25.5">
      <c r="A84" s="192"/>
      <c r="B84" s="192"/>
      <c r="C84" s="76" t="s">
        <v>89</v>
      </c>
      <c r="D84" s="92">
        <v>143530</v>
      </c>
      <c r="E84" s="92">
        <v>63406.6</v>
      </c>
      <c r="F84" s="79">
        <f t="shared" si="2"/>
        <v>0.44176548456768616</v>
      </c>
      <c r="G84" s="134">
        <v>28082.9</v>
      </c>
      <c r="H84" s="132">
        <v>0</v>
      </c>
      <c r="I84" s="132">
        <v>33726.96</v>
      </c>
      <c r="J84" s="133">
        <v>20257.1</v>
      </c>
    </row>
    <row r="85" spans="1:10" ht="12.75">
      <c r="A85" s="192"/>
      <c r="B85" s="192"/>
      <c r="C85" s="76" t="s">
        <v>90</v>
      </c>
      <c r="D85" s="92">
        <v>55100</v>
      </c>
      <c r="E85" s="92">
        <v>59766</v>
      </c>
      <c r="F85" s="79">
        <f t="shared" si="2"/>
        <v>1.084682395644283</v>
      </c>
      <c r="G85" s="167">
        <v>587.46</v>
      </c>
      <c r="H85" s="132">
        <v>0</v>
      </c>
      <c r="I85" s="132">
        <v>0</v>
      </c>
      <c r="J85" s="132">
        <v>0</v>
      </c>
    </row>
    <row r="86" spans="1:10" ht="25.5">
      <c r="A86" s="192"/>
      <c r="B86" s="192"/>
      <c r="C86" s="76" t="s">
        <v>91</v>
      </c>
      <c r="D86" s="92">
        <v>8218</v>
      </c>
      <c r="E86" s="92">
        <v>3025</v>
      </c>
      <c r="F86" s="79">
        <f t="shared" si="2"/>
        <v>0.36809442686785104</v>
      </c>
      <c r="G86" s="134">
        <v>0</v>
      </c>
      <c r="H86" s="132">
        <v>0</v>
      </c>
      <c r="I86" s="132">
        <v>0</v>
      </c>
      <c r="J86" s="132">
        <v>0</v>
      </c>
    </row>
    <row r="87" spans="1:10" ht="25.5">
      <c r="A87" s="192"/>
      <c r="B87" s="192"/>
      <c r="C87" s="76" t="s">
        <v>92</v>
      </c>
      <c r="D87" s="92">
        <v>163725</v>
      </c>
      <c r="E87" s="92">
        <v>76000</v>
      </c>
      <c r="F87" s="79">
        <f t="shared" si="2"/>
        <v>0.4641930065658879</v>
      </c>
      <c r="G87" s="167">
        <v>1143.8</v>
      </c>
      <c r="H87" s="167">
        <v>1</v>
      </c>
      <c r="I87" s="132">
        <v>0</v>
      </c>
      <c r="J87" s="132">
        <v>0</v>
      </c>
    </row>
    <row r="88" spans="1:10" s="115" customFormat="1" ht="15.75" customHeight="1">
      <c r="A88" s="192"/>
      <c r="B88" s="192"/>
      <c r="C88" s="84" t="s">
        <v>134</v>
      </c>
      <c r="D88" s="80">
        <v>0</v>
      </c>
      <c r="E88" s="80">
        <v>4331</v>
      </c>
      <c r="F88" s="79"/>
      <c r="G88" s="175">
        <v>178264.47</v>
      </c>
      <c r="H88" s="176">
        <v>0</v>
      </c>
      <c r="I88" s="177">
        <v>0</v>
      </c>
      <c r="J88" s="175">
        <v>0</v>
      </c>
    </row>
    <row r="89" spans="1:10" ht="25.5">
      <c r="A89" s="192"/>
      <c r="B89" s="192"/>
      <c r="C89" s="76" t="s">
        <v>93</v>
      </c>
      <c r="D89" s="92">
        <v>9548</v>
      </c>
      <c r="E89" s="92">
        <v>5292.77</v>
      </c>
      <c r="F89" s="79">
        <f t="shared" si="2"/>
        <v>0.5543328445747802</v>
      </c>
      <c r="G89" s="132">
        <v>0</v>
      </c>
      <c r="H89" s="132">
        <v>0</v>
      </c>
      <c r="I89" s="132">
        <v>0</v>
      </c>
      <c r="J89" s="132">
        <v>2183</v>
      </c>
    </row>
    <row r="90" spans="1:10" ht="12.75">
      <c r="A90" s="192"/>
      <c r="B90" s="192"/>
      <c r="C90" s="75" t="s">
        <v>94</v>
      </c>
      <c r="D90" s="47">
        <v>36088</v>
      </c>
      <c r="E90" s="47">
        <v>17516</v>
      </c>
      <c r="F90" s="79">
        <f>E90/D90</f>
        <v>0.4853690977610286</v>
      </c>
      <c r="G90" s="136">
        <v>175.2</v>
      </c>
      <c r="H90" s="119">
        <v>0</v>
      </c>
      <c r="I90" s="119">
        <v>0</v>
      </c>
      <c r="J90" s="119">
        <v>0</v>
      </c>
    </row>
    <row r="91" spans="1:10" ht="12.75">
      <c r="A91" s="192"/>
      <c r="B91" s="192"/>
      <c r="C91" s="75" t="s">
        <v>95</v>
      </c>
      <c r="D91" s="47">
        <v>110000</v>
      </c>
      <c r="E91" s="47">
        <v>43804.81</v>
      </c>
      <c r="F91" s="79">
        <f>E91/D91</f>
        <v>0.3982255454545454</v>
      </c>
      <c r="G91" s="119">
        <v>0</v>
      </c>
      <c r="H91" s="124">
        <v>0</v>
      </c>
      <c r="I91" s="119">
        <v>0</v>
      </c>
      <c r="J91" s="119">
        <v>0</v>
      </c>
    </row>
    <row r="92" spans="1:10" ht="25.5">
      <c r="A92" s="192"/>
      <c r="B92" s="192"/>
      <c r="C92" s="75" t="s">
        <v>96</v>
      </c>
      <c r="D92" s="47">
        <v>159300</v>
      </c>
      <c r="E92" s="47">
        <v>134518.78</v>
      </c>
      <c r="F92" s="79">
        <f>E92/D92</f>
        <v>0.8444367859384808</v>
      </c>
      <c r="G92" s="124">
        <v>0</v>
      </c>
      <c r="H92" s="119">
        <v>0</v>
      </c>
      <c r="I92" s="119">
        <v>0</v>
      </c>
      <c r="J92" s="119">
        <v>0</v>
      </c>
    </row>
    <row r="93" spans="1:10" ht="25.5">
      <c r="A93" s="192"/>
      <c r="B93" s="192"/>
      <c r="C93" s="75" t="s">
        <v>97</v>
      </c>
      <c r="D93" s="47">
        <v>1000</v>
      </c>
      <c r="E93" s="47">
        <v>1299.32</v>
      </c>
      <c r="F93" s="79">
        <f>E93/D93</f>
        <v>1.29932</v>
      </c>
      <c r="G93" s="119">
        <v>0</v>
      </c>
      <c r="H93" s="136">
        <v>20</v>
      </c>
      <c r="I93" s="119">
        <v>0</v>
      </c>
      <c r="J93" s="119">
        <v>0</v>
      </c>
    </row>
    <row r="94" spans="1:10" ht="25.5">
      <c r="A94" s="192"/>
      <c r="B94" s="192"/>
      <c r="C94" s="75" t="s">
        <v>135</v>
      </c>
      <c r="D94" s="78">
        <v>48</v>
      </c>
      <c r="E94" s="78">
        <v>59.8</v>
      </c>
      <c r="F94" s="79">
        <f>(E94/D94)</f>
        <v>1.2458333333333333</v>
      </c>
      <c r="G94" s="119">
        <v>0</v>
      </c>
      <c r="H94" s="119">
        <v>0</v>
      </c>
      <c r="I94" s="119">
        <v>0</v>
      </c>
      <c r="J94" s="119">
        <v>0</v>
      </c>
    </row>
    <row r="95" spans="1:10" ht="25.5">
      <c r="A95" s="192"/>
      <c r="B95" s="192"/>
      <c r="C95" s="35" t="s">
        <v>98</v>
      </c>
      <c r="D95" s="78">
        <v>3997007</v>
      </c>
      <c r="E95" s="78">
        <v>1613753</v>
      </c>
      <c r="F95" s="79">
        <f>(E95/D95)</f>
        <v>0.4037403487159267</v>
      </c>
      <c r="G95" s="119">
        <v>0</v>
      </c>
      <c r="H95" s="119">
        <v>0</v>
      </c>
      <c r="I95" s="119">
        <v>0</v>
      </c>
      <c r="J95" s="119">
        <v>0</v>
      </c>
    </row>
    <row r="96" spans="1:10" ht="25.5">
      <c r="A96" s="192"/>
      <c r="B96" s="192"/>
      <c r="C96" s="35" t="s">
        <v>99</v>
      </c>
      <c r="D96" s="78">
        <v>94149</v>
      </c>
      <c r="E96" s="78">
        <v>130824.89</v>
      </c>
      <c r="F96" s="79">
        <f>(E96/D96)</f>
        <v>1.3895515618859466</v>
      </c>
      <c r="G96" s="119">
        <v>0</v>
      </c>
      <c r="H96" s="119">
        <v>44792.02</v>
      </c>
      <c r="I96" s="124">
        <v>0</v>
      </c>
      <c r="J96" s="119">
        <v>0</v>
      </c>
    </row>
    <row r="97" spans="1:10" ht="12.75">
      <c r="A97" s="15"/>
      <c r="B97" s="59"/>
      <c r="C97" s="35"/>
      <c r="D97" s="36"/>
      <c r="E97" s="36"/>
      <c r="F97" s="45"/>
      <c r="G97" s="119"/>
      <c r="H97" s="119"/>
      <c r="I97" s="119"/>
      <c r="J97" s="131"/>
    </row>
    <row r="98" spans="1:10" ht="12.75">
      <c r="A98" s="19" t="s">
        <v>52</v>
      </c>
      <c r="B98" s="20">
        <v>758</v>
      </c>
      <c r="C98" s="21" t="s">
        <v>53</v>
      </c>
      <c r="D98" s="22">
        <f>D100</f>
        <v>10258858</v>
      </c>
      <c r="E98" s="22">
        <f>E100</f>
        <v>5953402</v>
      </c>
      <c r="F98" s="23">
        <f>E98/D98</f>
        <v>0.5803181991601795</v>
      </c>
      <c r="G98" s="127">
        <f>G100</f>
        <v>0</v>
      </c>
      <c r="H98" s="127">
        <f>H100</f>
        <v>0</v>
      </c>
      <c r="I98" s="127">
        <f>I100</f>
        <v>0</v>
      </c>
      <c r="J98" s="127">
        <f>J100</f>
        <v>0</v>
      </c>
    </row>
    <row r="99" spans="1:10" ht="12.75">
      <c r="A99" s="24"/>
      <c r="B99" s="25"/>
      <c r="C99" s="26"/>
      <c r="D99" s="27"/>
      <c r="E99" s="27"/>
      <c r="F99" s="178"/>
      <c r="G99" s="121"/>
      <c r="H99" s="136"/>
      <c r="I99" s="121"/>
      <c r="J99" s="121"/>
    </row>
    <row r="100" spans="1:10" ht="12.75">
      <c r="A100" s="29"/>
      <c r="B100" s="30"/>
      <c r="C100" s="31" t="s">
        <v>12</v>
      </c>
      <c r="D100" s="32">
        <f>D101+D102+D103</f>
        <v>10258858</v>
      </c>
      <c r="E100" s="32">
        <f>E101+E102+E103</f>
        <v>5953402</v>
      </c>
      <c r="F100" s="179">
        <f>E100/D100</f>
        <v>0.5803181991601795</v>
      </c>
      <c r="G100" s="122">
        <f>SUM(G101:G103)</f>
        <v>0</v>
      </c>
      <c r="H100" s="122">
        <f>SUM(H101:H103)</f>
        <v>0</v>
      </c>
      <c r="I100" s="122">
        <f>SUM(I101:I103)</f>
        <v>0</v>
      </c>
      <c r="J100" s="122">
        <f>SUM(J101:J103)</f>
        <v>0</v>
      </c>
    </row>
    <row r="101" spans="1:10" ht="25.5">
      <c r="A101" s="194" t="s">
        <v>13</v>
      </c>
      <c r="B101" s="194"/>
      <c r="C101" s="81" t="s">
        <v>54</v>
      </c>
      <c r="D101" s="73">
        <v>7141039</v>
      </c>
      <c r="E101" s="73">
        <v>4394488</v>
      </c>
      <c r="F101" s="82">
        <f>E101/D101</f>
        <v>0.6153849600877407</v>
      </c>
      <c r="G101" s="137">
        <v>0</v>
      </c>
      <c r="H101" s="137">
        <v>0</v>
      </c>
      <c r="I101" s="137">
        <v>0</v>
      </c>
      <c r="J101" s="137">
        <v>0</v>
      </c>
    </row>
    <row r="102" spans="1:10" ht="25.5">
      <c r="A102" s="194"/>
      <c r="B102" s="194"/>
      <c r="C102" s="81" t="s">
        <v>55</v>
      </c>
      <c r="D102" s="73">
        <v>3055269</v>
      </c>
      <c r="E102" s="73">
        <v>1527636</v>
      </c>
      <c r="F102" s="82">
        <f>E102/D102</f>
        <v>0.5000004909551335</v>
      </c>
      <c r="G102" s="137">
        <v>0</v>
      </c>
      <c r="H102" s="137">
        <v>0</v>
      </c>
      <c r="I102" s="137">
        <v>0</v>
      </c>
      <c r="J102" s="137">
        <v>0</v>
      </c>
    </row>
    <row r="103" spans="1:10" ht="25.5">
      <c r="A103" s="194"/>
      <c r="B103" s="194"/>
      <c r="C103" s="81" t="s">
        <v>56</v>
      </c>
      <c r="D103" s="73">
        <v>62550</v>
      </c>
      <c r="E103" s="73">
        <v>31278</v>
      </c>
      <c r="F103" s="82">
        <v>1</v>
      </c>
      <c r="G103" s="138">
        <v>0</v>
      </c>
      <c r="H103" s="137">
        <v>0</v>
      </c>
      <c r="I103" s="137">
        <v>0</v>
      </c>
      <c r="J103" s="139">
        <v>0</v>
      </c>
    </row>
    <row r="104" spans="1:10" ht="12.75">
      <c r="A104" s="15"/>
      <c r="B104" s="59"/>
      <c r="C104" s="76"/>
      <c r="D104" s="83"/>
      <c r="E104" s="83"/>
      <c r="F104" s="45"/>
      <c r="G104" s="124"/>
      <c r="H104" s="128"/>
      <c r="I104" s="119"/>
      <c r="J104" s="119"/>
    </row>
    <row r="105" spans="1:10" ht="12.75">
      <c r="A105" s="19" t="s">
        <v>57</v>
      </c>
      <c r="B105" s="20">
        <v>801</v>
      </c>
      <c r="C105" s="21" t="s">
        <v>58</v>
      </c>
      <c r="D105" s="22">
        <f>SUM(D107,D125)</f>
        <v>2599374.75</v>
      </c>
      <c r="E105" s="22">
        <f>E107+E125</f>
        <v>284019.44000000006</v>
      </c>
      <c r="F105" s="23">
        <f>(E105/D105)</f>
        <v>0.1092645221701873</v>
      </c>
      <c r="G105" s="140">
        <f>G107+G125</f>
        <v>0</v>
      </c>
      <c r="H105" s="140">
        <f>H107+H125</f>
        <v>0</v>
      </c>
      <c r="I105" s="140">
        <f>I107+I125</f>
        <v>0</v>
      </c>
      <c r="J105" s="140">
        <f>J107+J125</f>
        <v>0</v>
      </c>
    </row>
    <row r="106" spans="1:10" ht="12.75">
      <c r="A106" s="24"/>
      <c r="B106" s="25"/>
      <c r="C106" s="26"/>
      <c r="D106" s="27"/>
      <c r="E106" s="27"/>
      <c r="F106" s="48"/>
      <c r="G106" s="136"/>
      <c r="H106" s="121"/>
      <c r="I106" s="121"/>
      <c r="J106" s="121"/>
    </row>
    <row r="107" spans="1:10" ht="12.75">
      <c r="A107" s="29"/>
      <c r="B107" s="30"/>
      <c r="C107" s="31" t="s">
        <v>12</v>
      </c>
      <c r="D107" s="32">
        <f>SUM(D108:D123)</f>
        <v>509495.75</v>
      </c>
      <c r="E107" s="32">
        <f>SUM(E108:E123)</f>
        <v>238518.44000000003</v>
      </c>
      <c r="F107" s="64">
        <f>E107/D107</f>
        <v>0.4681460836523171</v>
      </c>
      <c r="G107" s="141">
        <f>SUM(G108:G123)</f>
        <v>0</v>
      </c>
      <c r="H107" s="141">
        <f>SUM(H108:H123)</f>
        <v>0</v>
      </c>
      <c r="I107" s="141">
        <f>SUM(I108:I123)</f>
        <v>0</v>
      </c>
      <c r="J107" s="141">
        <f>SUM(J108:J123)</f>
        <v>0</v>
      </c>
    </row>
    <row r="108" spans="1:10" ht="25.5">
      <c r="A108" s="192"/>
      <c r="B108" s="192"/>
      <c r="C108" s="172" t="s">
        <v>79</v>
      </c>
      <c r="D108" s="47">
        <v>32000</v>
      </c>
      <c r="E108" s="78">
        <v>20400</v>
      </c>
      <c r="F108" s="79">
        <f>E108/D108</f>
        <v>0.6375</v>
      </c>
      <c r="G108" s="142">
        <v>0</v>
      </c>
      <c r="H108" s="119">
        <v>0</v>
      </c>
      <c r="I108" s="119">
        <v>0</v>
      </c>
      <c r="J108" s="119">
        <v>0</v>
      </c>
    </row>
    <row r="109" spans="1:10" ht="38.25">
      <c r="A109" s="192"/>
      <c r="B109" s="192"/>
      <c r="C109" s="172" t="s">
        <v>80</v>
      </c>
      <c r="D109" s="47">
        <v>8000</v>
      </c>
      <c r="E109" s="78">
        <v>2548.54</v>
      </c>
      <c r="F109" s="79">
        <f>E109/D109</f>
        <v>0.3185675</v>
      </c>
      <c r="G109" s="119">
        <v>0</v>
      </c>
      <c r="H109" s="119">
        <v>0</v>
      </c>
      <c r="I109" s="119">
        <v>0</v>
      </c>
      <c r="J109" s="119">
        <v>0</v>
      </c>
    </row>
    <row r="110" spans="1:10" ht="12.75">
      <c r="A110" s="192"/>
      <c r="B110" s="192"/>
      <c r="C110" s="75" t="s">
        <v>113</v>
      </c>
      <c r="D110" s="47">
        <v>1000</v>
      </c>
      <c r="E110" s="78">
        <v>1000</v>
      </c>
      <c r="F110" s="79">
        <f>E110/D110</f>
        <v>1</v>
      </c>
      <c r="G110" s="119">
        <v>0</v>
      </c>
      <c r="H110" s="128">
        <v>0</v>
      </c>
      <c r="I110" s="130">
        <v>0</v>
      </c>
      <c r="J110" s="131">
        <v>0</v>
      </c>
    </row>
    <row r="111" spans="1:10" ht="38.25">
      <c r="A111" s="192"/>
      <c r="B111" s="192"/>
      <c r="C111" s="75" t="s">
        <v>136</v>
      </c>
      <c r="D111" s="47">
        <v>84234.18</v>
      </c>
      <c r="E111" s="78">
        <v>84234.18</v>
      </c>
      <c r="F111" s="79">
        <f>E111/D111</f>
        <v>1</v>
      </c>
      <c r="G111" s="119">
        <v>0</v>
      </c>
      <c r="H111" s="119">
        <v>0</v>
      </c>
      <c r="I111" s="119">
        <v>0</v>
      </c>
      <c r="J111" s="119">
        <v>0</v>
      </c>
    </row>
    <row r="112" spans="1:10" ht="25.5">
      <c r="A112" s="192"/>
      <c r="B112" s="192"/>
      <c r="C112" s="84" t="s">
        <v>116</v>
      </c>
      <c r="D112" s="78">
        <v>0</v>
      </c>
      <c r="E112" s="78">
        <v>5840</v>
      </c>
      <c r="F112" s="79">
        <v>0</v>
      </c>
      <c r="G112" s="143">
        <v>0</v>
      </c>
      <c r="H112" s="143">
        <v>0</v>
      </c>
      <c r="I112" s="143">
        <v>0</v>
      </c>
      <c r="J112" s="143">
        <v>0</v>
      </c>
    </row>
    <row r="113" spans="1:10" ht="25.5">
      <c r="A113" s="192"/>
      <c r="B113" s="192"/>
      <c r="C113" s="75" t="s">
        <v>123</v>
      </c>
      <c r="D113" s="47">
        <v>0</v>
      </c>
      <c r="E113" s="78">
        <v>1155.91</v>
      </c>
      <c r="F113" s="79">
        <v>0</v>
      </c>
      <c r="G113" s="119">
        <v>0</v>
      </c>
      <c r="H113" s="119">
        <v>0</v>
      </c>
      <c r="I113" s="119">
        <v>0</v>
      </c>
      <c r="J113" s="119">
        <v>0</v>
      </c>
    </row>
    <row r="114" spans="1:10" ht="38.25">
      <c r="A114" s="192"/>
      <c r="B114" s="192"/>
      <c r="C114" s="75" t="s">
        <v>137</v>
      </c>
      <c r="D114" s="47">
        <v>7775.57</v>
      </c>
      <c r="E114" s="78">
        <v>7775.57</v>
      </c>
      <c r="F114" s="79">
        <f>E114/D114</f>
        <v>1</v>
      </c>
      <c r="G114" s="119">
        <v>0</v>
      </c>
      <c r="H114" s="119">
        <v>0</v>
      </c>
      <c r="I114" s="119">
        <v>0</v>
      </c>
      <c r="J114" s="119">
        <v>0</v>
      </c>
    </row>
    <row r="115" spans="1:10" ht="12.75">
      <c r="A115" s="192"/>
      <c r="B115" s="192"/>
      <c r="C115" s="75" t="s">
        <v>125</v>
      </c>
      <c r="D115" s="47">
        <v>0</v>
      </c>
      <c r="E115" s="78">
        <v>38</v>
      </c>
      <c r="F115" s="79">
        <v>0</v>
      </c>
      <c r="G115" s="119">
        <v>0</v>
      </c>
      <c r="H115" s="119">
        <v>0</v>
      </c>
      <c r="I115" s="119">
        <v>0</v>
      </c>
      <c r="J115" s="119">
        <v>0</v>
      </c>
    </row>
    <row r="116" spans="1:10" ht="25.5">
      <c r="A116" s="192"/>
      <c r="B116" s="192"/>
      <c r="C116" s="75" t="s">
        <v>124</v>
      </c>
      <c r="D116" s="47">
        <v>0</v>
      </c>
      <c r="E116" s="78">
        <v>1820</v>
      </c>
      <c r="F116" s="79">
        <v>0</v>
      </c>
      <c r="G116" s="119">
        <v>0</v>
      </c>
      <c r="H116" s="119">
        <v>0</v>
      </c>
      <c r="I116" s="119"/>
      <c r="J116" s="119"/>
    </row>
    <row r="117" spans="1:10" ht="25.5">
      <c r="A117" s="192"/>
      <c r="B117" s="192"/>
      <c r="C117" s="75" t="s">
        <v>117</v>
      </c>
      <c r="D117" s="47">
        <v>8000</v>
      </c>
      <c r="E117" s="78">
        <v>1357.6</v>
      </c>
      <c r="F117" s="79">
        <f>E117/D117</f>
        <v>0.1697</v>
      </c>
      <c r="G117" s="119">
        <v>0</v>
      </c>
      <c r="H117" s="119">
        <v>0</v>
      </c>
      <c r="I117" s="119">
        <v>0</v>
      </c>
      <c r="J117" s="119">
        <v>0</v>
      </c>
    </row>
    <row r="118" spans="1:10" ht="12.75">
      <c r="A118" s="192"/>
      <c r="B118" s="192"/>
      <c r="C118" s="75" t="s">
        <v>118</v>
      </c>
      <c r="D118" s="47">
        <v>0</v>
      </c>
      <c r="E118" s="78">
        <v>3680.04</v>
      </c>
      <c r="F118" s="79">
        <v>0</v>
      </c>
      <c r="G118" s="119">
        <v>0</v>
      </c>
      <c r="H118" s="119">
        <v>0</v>
      </c>
      <c r="I118" s="119">
        <v>0</v>
      </c>
      <c r="J118" s="119">
        <v>0</v>
      </c>
    </row>
    <row r="119" spans="1:10" ht="12.75">
      <c r="A119" s="192"/>
      <c r="B119" s="192"/>
      <c r="C119" s="75" t="s">
        <v>126</v>
      </c>
      <c r="D119" s="47">
        <v>0</v>
      </c>
      <c r="E119" s="78">
        <v>145</v>
      </c>
      <c r="F119" s="79">
        <v>0</v>
      </c>
      <c r="G119" s="119">
        <v>0</v>
      </c>
      <c r="H119" s="119">
        <v>0</v>
      </c>
      <c r="I119" s="119">
        <v>0</v>
      </c>
      <c r="J119" s="119">
        <v>0</v>
      </c>
    </row>
    <row r="120" spans="1:10" ht="12.75">
      <c r="A120" s="192"/>
      <c r="B120" s="192"/>
      <c r="C120" s="84" t="s">
        <v>119</v>
      </c>
      <c r="D120" s="92">
        <v>175000</v>
      </c>
      <c r="E120" s="80">
        <v>86019</v>
      </c>
      <c r="F120" s="79">
        <f>E120/D120</f>
        <v>0.49153714285714284</v>
      </c>
      <c r="G120" s="119">
        <v>0</v>
      </c>
      <c r="H120" s="119">
        <v>0</v>
      </c>
      <c r="I120" s="119">
        <v>0</v>
      </c>
      <c r="J120" s="119">
        <v>0</v>
      </c>
    </row>
    <row r="121" spans="1:10" ht="25.5">
      <c r="A121" s="192"/>
      <c r="B121" s="192"/>
      <c r="C121" s="84" t="s">
        <v>120</v>
      </c>
      <c r="D121" s="92">
        <v>0</v>
      </c>
      <c r="E121" s="80">
        <v>704.6</v>
      </c>
      <c r="F121" s="79">
        <v>0</v>
      </c>
      <c r="G121" s="119">
        <v>0</v>
      </c>
      <c r="H121" s="119">
        <v>0</v>
      </c>
      <c r="I121" s="119">
        <v>0</v>
      </c>
      <c r="J121" s="119">
        <v>0</v>
      </c>
    </row>
    <row r="122" spans="1:10" ht="63.75">
      <c r="A122" s="192"/>
      <c r="B122" s="192"/>
      <c r="C122" s="84" t="s">
        <v>81</v>
      </c>
      <c r="D122" s="92">
        <v>129336</v>
      </c>
      <c r="E122" s="80">
        <v>0</v>
      </c>
      <c r="F122" s="79">
        <f>E122/D122</f>
        <v>0</v>
      </c>
      <c r="G122" s="119">
        <v>0</v>
      </c>
      <c r="H122" s="119">
        <v>0</v>
      </c>
      <c r="I122" s="119">
        <v>0</v>
      </c>
      <c r="J122" s="119">
        <v>0</v>
      </c>
    </row>
    <row r="123" spans="1:10" ht="63.75">
      <c r="A123" s="192"/>
      <c r="B123" s="192"/>
      <c r="C123" s="84" t="s">
        <v>138</v>
      </c>
      <c r="D123" s="92">
        <v>64150</v>
      </c>
      <c r="E123" s="80">
        <v>21800</v>
      </c>
      <c r="F123" s="79">
        <f>E123/D123</f>
        <v>0.33982852689010135</v>
      </c>
      <c r="G123" s="119">
        <v>0</v>
      </c>
      <c r="H123" s="119">
        <v>0</v>
      </c>
      <c r="I123" s="119">
        <v>0</v>
      </c>
      <c r="J123" s="119">
        <v>0</v>
      </c>
    </row>
    <row r="124" spans="1:10" ht="12.75">
      <c r="A124" s="65"/>
      <c r="B124" s="65"/>
      <c r="C124" s="84"/>
      <c r="D124" s="83"/>
      <c r="E124" s="83"/>
      <c r="F124" s="37"/>
      <c r="G124" s="119"/>
      <c r="H124" s="119"/>
      <c r="I124" s="119"/>
      <c r="J124" s="119"/>
    </row>
    <row r="125" spans="1:10" ht="12.75">
      <c r="A125" s="61"/>
      <c r="B125" s="61"/>
      <c r="C125" s="180" t="s">
        <v>59</v>
      </c>
      <c r="D125" s="181">
        <f>D127+D128+D129</f>
        <v>2089879</v>
      </c>
      <c r="E125" s="86">
        <f>E126+E127+E128+E129</f>
        <v>45501</v>
      </c>
      <c r="F125" s="58">
        <f>E125/D125</f>
        <v>0.0217720738856173</v>
      </c>
      <c r="G125" s="123">
        <f>SUM(G126:G129)</f>
        <v>0</v>
      </c>
      <c r="H125" s="123">
        <f>SUM(H126:H129)</f>
        <v>0</v>
      </c>
      <c r="I125" s="123">
        <f>SUM(I126:I129)</f>
        <v>0</v>
      </c>
      <c r="J125" s="123">
        <f>SUM(J126:J129)</f>
        <v>0</v>
      </c>
    </row>
    <row r="126" spans="1:10" ht="25.5">
      <c r="A126" s="182"/>
      <c r="B126" s="183"/>
      <c r="C126" s="84" t="s">
        <v>122</v>
      </c>
      <c r="D126" s="80"/>
      <c r="E126" s="80">
        <v>9900</v>
      </c>
      <c r="F126" s="88"/>
      <c r="G126" s="143"/>
      <c r="H126" s="143"/>
      <c r="I126" s="143"/>
      <c r="J126" s="143"/>
    </row>
    <row r="127" spans="1:16" s="168" customFormat="1" ht="68.25" customHeight="1">
      <c r="A127" s="195" t="s">
        <v>13</v>
      </c>
      <c r="B127" s="196"/>
      <c r="C127" s="84" t="s">
        <v>139</v>
      </c>
      <c r="D127" s="80">
        <v>0</v>
      </c>
      <c r="E127" s="80">
        <v>35601</v>
      </c>
      <c r="F127" s="88">
        <v>0</v>
      </c>
      <c r="G127" s="143">
        <v>0</v>
      </c>
      <c r="H127" s="143">
        <v>0</v>
      </c>
      <c r="I127" s="143">
        <v>0</v>
      </c>
      <c r="J127" s="143">
        <v>0</v>
      </c>
      <c r="K127" s="115"/>
      <c r="L127" s="115"/>
      <c r="M127" s="115"/>
      <c r="N127" s="115"/>
      <c r="O127" s="115"/>
      <c r="P127" s="115"/>
    </row>
    <row r="128" spans="1:16" s="168" customFormat="1" ht="63.75">
      <c r="A128" s="197"/>
      <c r="B128" s="198"/>
      <c r="C128" s="84" t="s">
        <v>114</v>
      </c>
      <c r="D128" s="80">
        <v>89879</v>
      </c>
      <c r="E128" s="80">
        <v>0</v>
      </c>
      <c r="F128" s="88">
        <v>0</v>
      </c>
      <c r="G128" s="143">
        <v>0</v>
      </c>
      <c r="H128" s="143">
        <v>0</v>
      </c>
      <c r="I128" s="143">
        <v>0</v>
      </c>
      <c r="J128" s="143">
        <v>0</v>
      </c>
      <c r="K128" s="115"/>
      <c r="L128" s="115"/>
      <c r="M128" s="115"/>
      <c r="N128" s="115"/>
      <c r="O128" s="115"/>
      <c r="P128" s="115"/>
    </row>
    <row r="129" spans="1:10" ht="63.75">
      <c r="A129" s="197"/>
      <c r="B129" s="198"/>
      <c r="C129" s="76" t="s">
        <v>140</v>
      </c>
      <c r="D129" s="92">
        <v>2000000</v>
      </c>
      <c r="E129" s="80">
        <v>0</v>
      </c>
      <c r="F129" s="37">
        <v>0</v>
      </c>
      <c r="G129" s="119">
        <v>0</v>
      </c>
      <c r="H129" s="119">
        <v>0</v>
      </c>
      <c r="I129" s="119">
        <v>0</v>
      </c>
      <c r="J129" s="119">
        <v>0</v>
      </c>
    </row>
    <row r="130" spans="1:10" ht="12.75">
      <c r="A130" s="65"/>
      <c r="B130" s="65"/>
      <c r="C130" s="76"/>
      <c r="D130" s="83"/>
      <c r="E130" s="83"/>
      <c r="F130" s="37"/>
      <c r="G130" s="119"/>
      <c r="H130" s="119"/>
      <c r="I130" s="119"/>
      <c r="J130" s="119"/>
    </row>
    <row r="131" spans="1:10" ht="12.75">
      <c r="A131" s="19" t="s">
        <v>60</v>
      </c>
      <c r="B131" s="49" t="s">
        <v>61</v>
      </c>
      <c r="C131" s="50" t="s">
        <v>62</v>
      </c>
      <c r="D131" s="51">
        <f>SUM(D133,D137)</f>
        <v>50</v>
      </c>
      <c r="E131" s="51">
        <f>E133+E137</f>
        <v>84966.29000000001</v>
      </c>
      <c r="F131" s="66">
        <f>(E131/D131)</f>
        <v>1699.3258</v>
      </c>
      <c r="G131" s="120">
        <f>G133+G137</f>
        <v>0</v>
      </c>
      <c r="H131" s="120">
        <f>H133+H137</f>
        <v>2499.28</v>
      </c>
      <c r="I131" s="120">
        <f>I133+I137</f>
        <v>0</v>
      </c>
      <c r="J131" s="120">
        <f>J133+J137</f>
        <v>0</v>
      </c>
    </row>
    <row r="132" spans="1:10" ht="12.75">
      <c r="A132" s="53"/>
      <c r="B132" s="87"/>
      <c r="C132" s="84"/>
      <c r="D132" s="80"/>
      <c r="E132" s="80"/>
      <c r="F132" s="88"/>
      <c r="G132" s="143"/>
      <c r="H132" s="143"/>
      <c r="I132" s="143"/>
      <c r="J132" s="143"/>
    </row>
    <row r="133" spans="1:10" ht="12.75">
      <c r="A133" s="38"/>
      <c r="B133" s="89"/>
      <c r="C133" s="85" t="s">
        <v>12</v>
      </c>
      <c r="D133" s="86">
        <f>D134+D135</f>
        <v>50</v>
      </c>
      <c r="E133" s="86">
        <f>E134+E135</f>
        <v>21050</v>
      </c>
      <c r="F133" s="44">
        <f>(E133/D133)</f>
        <v>421</v>
      </c>
      <c r="G133" s="144">
        <f>G134+G135</f>
        <v>0</v>
      </c>
      <c r="H133" s="144">
        <f>H134+H135</f>
        <v>0</v>
      </c>
      <c r="I133" s="144">
        <f>I134+I135</f>
        <v>0</v>
      </c>
      <c r="J133" s="144">
        <f>J134+J135</f>
        <v>0</v>
      </c>
    </row>
    <row r="134" spans="1:10" ht="51" customHeight="1">
      <c r="A134" s="194" t="s">
        <v>13</v>
      </c>
      <c r="B134" s="194"/>
      <c r="C134" s="90" t="s">
        <v>141</v>
      </c>
      <c r="D134" s="71">
        <v>50</v>
      </c>
      <c r="E134" s="71">
        <v>50</v>
      </c>
      <c r="F134" s="72">
        <f>(E134/D134)</f>
        <v>1</v>
      </c>
      <c r="G134" s="143">
        <v>0</v>
      </c>
      <c r="H134" s="143">
        <v>0</v>
      </c>
      <c r="I134" s="143">
        <v>0</v>
      </c>
      <c r="J134" s="143">
        <v>0</v>
      </c>
    </row>
    <row r="135" spans="1:10" ht="12.75">
      <c r="A135" s="114"/>
      <c r="B135" s="114"/>
      <c r="C135" s="161" t="s">
        <v>78</v>
      </c>
      <c r="D135" s="71">
        <v>0</v>
      </c>
      <c r="E135" s="71">
        <v>21000</v>
      </c>
      <c r="F135" s="72"/>
      <c r="G135" s="143">
        <v>0</v>
      </c>
      <c r="H135" s="143">
        <v>0</v>
      </c>
      <c r="I135" s="143">
        <v>0</v>
      </c>
      <c r="J135" s="143">
        <v>0</v>
      </c>
    </row>
    <row r="136" spans="1:10" ht="12.75">
      <c r="A136" s="53"/>
      <c r="B136" s="87"/>
      <c r="C136" s="84"/>
      <c r="D136" s="80"/>
      <c r="E136" s="80"/>
      <c r="F136" s="88"/>
      <c r="G136" s="143"/>
      <c r="H136" s="143"/>
      <c r="I136" s="143"/>
      <c r="J136" s="143"/>
    </row>
    <row r="137" spans="1:10" ht="12.75">
      <c r="A137" s="38"/>
      <c r="B137" s="89"/>
      <c r="C137" s="85" t="s">
        <v>22</v>
      </c>
      <c r="D137" s="86">
        <f>D138</f>
        <v>0</v>
      </c>
      <c r="E137" s="86">
        <f>E138</f>
        <v>63916.29</v>
      </c>
      <c r="F137" s="44">
        <v>0</v>
      </c>
      <c r="G137" s="123">
        <f>SUM(G138:G138)</f>
        <v>0</v>
      </c>
      <c r="H137" s="123">
        <f>H138+H139</f>
        <v>2499.28</v>
      </c>
      <c r="I137" s="123">
        <f>SUM(I138:I138)</f>
        <v>0</v>
      </c>
      <c r="J137" s="123">
        <f>SUM(J138:J138)</f>
        <v>0</v>
      </c>
    </row>
    <row r="138" spans="1:10" ht="76.5">
      <c r="A138" s="191" t="s">
        <v>13</v>
      </c>
      <c r="B138" s="191"/>
      <c r="C138" s="84" t="s">
        <v>142</v>
      </c>
      <c r="D138" s="71">
        <v>0</v>
      </c>
      <c r="E138" s="71">
        <v>63916.29</v>
      </c>
      <c r="F138" s="72">
        <v>0</v>
      </c>
      <c r="G138" s="145">
        <v>0</v>
      </c>
      <c r="H138" s="146">
        <v>0</v>
      </c>
      <c r="I138" s="145">
        <v>0</v>
      </c>
      <c r="J138" s="145">
        <v>0</v>
      </c>
    </row>
    <row r="139" spans="1:23" s="169" customFormat="1" ht="25.5">
      <c r="A139" s="114"/>
      <c r="B139" s="114"/>
      <c r="C139" s="84" t="s">
        <v>115</v>
      </c>
      <c r="D139" s="73">
        <v>0</v>
      </c>
      <c r="E139" s="73">
        <v>0</v>
      </c>
      <c r="F139" s="82">
        <v>0</v>
      </c>
      <c r="G139" s="137">
        <v>0</v>
      </c>
      <c r="H139" s="171">
        <v>2499.28</v>
      </c>
      <c r="I139" s="137">
        <v>0</v>
      </c>
      <c r="J139" s="137">
        <v>0</v>
      </c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</row>
    <row r="140" spans="1:10" ht="12.75">
      <c r="A140" s="15"/>
      <c r="B140" s="59"/>
      <c r="C140" s="91"/>
      <c r="D140" s="83"/>
      <c r="E140" s="83"/>
      <c r="F140" s="37"/>
      <c r="G140" s="119"/>
      <c r="H140" s="119"/>
      <c r="I140" s="119"/>
      <c r="J140" s="119"/>
    </row>
    <row r="141" spans="1:10" ht="12.75">
      <c r="A141" s="19" t="s">
        <v>63</v>
      </c>
      <c r="B141" s="20">
        <v>852</v>
      </c>
      <c r="C141" s="21" t="s">
        <v>64</v>
      </c>
      <c r="D141" s="22">
        <f>D143</f>
        <v>5271487.74</v>
      </c>
      <c r="E141" s="22">
        <f>E143</f>
        <v>4132466.87</v>
      </c>
      <c r="F141" s="23">
        <f>E141/D141</f>
        <v>0.7839280054931893</v>
      </c>
      <c r="G141" s="127">
        <f>G143</f>
        <v>321359.69</v>
      </c>
      <c r="H141" s="127">
        <f>H143</f>
        <v>0</v>
      </c>
      <c r="I141" s="127">
        <f>I143</f>
        <v>0</v>
      </c>
      <c r="J141" s="127">
        <f>J143</f>
        <v>0</v>
      </c>
    </row>
    <row r="142" spans="1:10" ht="12.75">
      <c r="A142" s="93"/>
      <c r="B142" s="94"/>
      <c r="C142" s="95"/>
      <c r="D142" s="96"/>
      <c r="E142" s="96"/>
      <c r="F142" s="88"/>
      <c r="G142" s="143"/>
      <c r="H142" s="143"/>
      <c r="I142" s="143"/>
      <c r="J142" s="143"/>
    </row>
    <row r="143" spans="1:10" ht="12.75">
      <c r="A143" s="97"/>
      <c r="B143" s="98"/>
      <c r="C143" s="31" t="s">
        <v>12</v>
      </c>
      <c r="D143" s="32">
        <f>D144+D145+D146+D147+D148+D150+D151+D152+D153+D154+D155+D156+D158+D159+D160+D163</f>
        <v>5271487.74</v>
      </c>
      <c r="E143" s="32">
        <f>E144+E145+E146+E147+E148+E149+E150+E151+E152+E153+E154+E155+E156+E157+E158+E159+E160+E161+E162+E163</f>
        <v>4132466.87</v>
      </c>
      <c r="F143" s="64">
        <f aca="true" t="shared" si="3" ref="F143:F155">E143/D143</f>
        <v>0.7839280054931893</v>
      </c>
      <c r="G143" s="122">
        <f>G144+G145+G146+G147+G148+G150+G151+G152+G153+G154+G155+G156+G157+G158+G159+G160+G161+G162+G163</f>
        <v>321359.69</v>
      </c>
      <c r="H143" s="122">
        <f>H144+H145+H146+H147+H148+H150+H151+H152+H153+H154+H155+H156+H157+H158+H159+H160+H161+H162+H163</f>
        <v>0</v>
      </c>
      <c r="I143" s="122">
        <f>I144+I145+I146+I147+I148+I150+I151+I152+I153+I154+I155+I156+I157+I158+I159+I160+I161+I162+I163</f>
        <v>0</v>
      </c>
      <c r="J143" s="122">
        <f>J144+J145+J146+J147+J148+J150+J151+J152+J153+J154+J155+J156+J157+J158+J159+J160+J161+J162+J163</f>
        <v>0</v>
      </c>
    </row>
    <row r="144" spans="1:10" ht="25.5" customHeight="1">
      <c r="A144" s="162" t="s">
        <v>13</v>
      </c>
      <c r="B144" s="163"/>
      <c r="C144" s="81" t="s">
        <v>65</v>
      </c>
      <c r="D144" s="40">
        <v>7000</v>
      </c>
      <c r="E144" s="40">
        <v>0</v>
      </c>
      <c r="F144" s="79">
        <f>E144/D144</f>
        <v>0</v>
      </c>
      <c r="G144" s="137">
        <v>0</v>
      </c>
      <c r="H144" s="137">
        <v>0</v>
      </c>
      <c r="I144" s="137">
        <v>0</v>
      </c>
      <c r="J144" s="137">
        <v>0</v>
      </c>
    </row>
    <row r="145" spans="1:10" ht="12.75">
      <c r="A145" s="164"/>
      <c r="B145" s="165"/>
      <c r="C145" s="99" t="s">
        <v>143</v>
      </c>
      <c r="D145" s="40">
        <v>600</v>
      </c>
      <c r="E145" s="40">
        <v>517.22</v>
      </c>
      <c r="F145" s="79">
        <f t="shared" si="3"/>
        <v>0.8620333333333334</v>
      </c>
      <c r="G145" s="132">
        <v>14.16</v>
      </c>
      <c r="H145" s="147">
        <v>0</v>
      </c>
      <c r="I145" s="132">
        <v>0</v>
      </c>
      <c r="J145" s="135">
        <v>0</v>
      </c>
    </row>
    <row r="146" spans="1:10" ht="25.5">
      <c r="A146" s="164"/>
      <c r="B146" s="165"/>
      <c r="C146" s="99" t="s">
        <v>104</v>
      </c>
      <c r="D146" s="40">
        <v>6000</v>
      </c>
      <c r="E146" s="40">
        <v>3454.25</v>
      </c>
      <c r="F146" s="79">
        <f>E146/D146</f>
        <v>0.5757083333333334</v>
      </c>
      <c r="G146" s="132">
        <v>820</v>
      </c>
      <c r="H146" s="132">
        <v>0</v>
      </c>
      <c r="I146" s="132">
        <v>0</v>
      </c>
      <c r="J146" s="135">
        <v>0</v>
      </c>
    </row>
    <row r="147" spans="1:10" ht="25.5">
      <c r="A147" s="164"/>
      <c r="B147" s="165"/>
      <c r="C147" s="99" t="s">
        <v>105</v>
      </c>
      <c r="D147" s="40">
        <v>12000</v>
      </c>
      <c r="E147" s="40">
        <v>7399.87</v>
      </c>
      <c r="F147" s="79">
        <f>E147/D147</f>
        <v>0.6166558333333333</v>
      </c>
      <c r="G147" s="132">
        <v>50597.28</v>
      </c>
      <c r="H147" s="132">
        <v>0</v>
      </c>
      <c r="I147" s="132">
        <v>0</v>
      </c>
      <c r="J147" s="135">
        <v>0</v>
      </c>
    </row>
    <row r="148" spans="1:10" ht="51">
      <c r="A148" s="164"/>
      <c r="B148" s="165"/>
      <c r="C148" s="99" t="s">
        <v>144</v>
      </c>
      <c r="D148" s="40">
        <v>2500</v>
      </c>
      <c r="E148" s="40">
        <v>2580.26</v>
      </c>
      <c r="F148" s="79">
        <f>E148/D148</f>
        <v>1.0321040000000001</v>
      </c>
      <c r="G148" s="132">
        <v>269928.25</v>
      </c>
      <c r="H148" s="132">
        <v>0</v>
      </c>
      <c r="I148" s="132">
        <v>0</v>
      </c>
      <c r="J148" s="135">
        <v>0</v>
      </c>
    </row>
    <row r="149" spans="1:10" ht="0.75" customHeight="1">
      <c r="A149" s="164"/>
      <c r="B149" s="165"/>
      <c r="C149" s="99"/>
      <c r="D149" s="166"/>
      <c r="E149" s="166"/>
      <c r="F149" s="79"/>
      <c r="G149" s="132"/>
      <c r="H149" s="132">
        <v>0</v>
      </c>
      <c r="I149" s="132">
        <v>0</v>
      </c>
      <c r="J149" s="132">
        <v>0</v>
      </c>
    </row>
    <row r="150" spans="1:10" ht="89.25">
      <c r="A150" s="164"/>
      <c r="B150" s="165"/>
      <c r="C150" s="76" t="s">
        <v>107</v>
      </c>
      <c r="D150" s="80">
        <v>2144400</v>
      </c>
      <c r="E150" s="80">
        <v>1086000</v>
      </c>
      <c r="F150" s="79">
        <f t="shared" si="3"/>
        <v>0.506435366536094</v>
      </c>
      <c r="G150" s="132">
        <v>0</v>
      </c>
      <c r="H150" s="132">
        <v>0</v>
      </c>
      <c r="I150" s="132">
        <v>0</v>
      </c>
      <c r="J150" s="132">
        <v>0</v>
      </c>
    </row>
    <row r="151" spans="1:10" ht="102">
      <c r="A151" s="164"/>
      <c r="B151" s="165"/>
      <c r="C151" s="76" t="s">
        <v>145</v>
      </c>
      <c r="D151" s="92">
        <v>3000</v>
      </c>
      <c r="E151" s="92">
        <v>1550</v>
      </c>
      <c r="F151" s="79">
        <f t="shared" si="3"/>
        <v>0.5166666666666667</v>
      </c>
      <c r="G151" s="132">
        <v>0</v>
      </c>
      <c r="H151" s="132">
        <v>0</v>
      </c>
      <c r="I151" s="132">
        <v>0</v>
      </c>
      <c r="J151" s="132">
        <v>0</v>
      </c>
    </row>
    <row r="152" spans="1:10" ht="89.25">
      <c r="A152" s="164"/>
      <c r="B152" s="165"/>
      <c r="C152" s="76" t="s">
        <v>108</v>
      </c>
      <c r="D152" s="92">
        <v>6700</v>
      </c>
      <c r="E152" s="92">
        <v>2450</v>
      </c>
      <c r="F152" s="79">
        <f>E152/D152</f>
        <v>0.3656716417910448</v>
      </c>
      <c r="G152" s="132">
        <v>0</v>
      </c>
      <c r="H152" s="132">
        <v>0</v>
      </c>
      <c r="I152" s="132">
        <v>0</v>
      </c>
      <c r="J152" s="132">
        <v>0</v>
      </c>
    </row>
    <row r="153" spans="1:10" ht="38.25">
      <c r="A153" s="164"/>
      <c r="B153" s="165"/>
      <c r="C153" s="76" t="s">
        <v>109</v>
      </c>
      <c r="D153" s="80">
        <v>77700</v>
      </c>
      <c r="E153" s="80">
        <v>42375</v>
      </c>
      <c r="F153" s="79">
        <f t="shared" si="3"/>
        <v>0.5453667953667953</v>
      </c>
      <c r="G153" s="132">
        <v>0</v>
      </c>
      <c r="H153" s="132">
        <v>0</v>
      </c>
      <c r="I153" s="132">
        <v>0</v>
      </c>
      <c r="J153" s="132">
        <v>0</v>
      </c>
    </row>
    <row r="154" spans="1:10" ht="51">
      <c r="A154" s="164"/>
      <c r="B154" s="165"/>
      <c r="C154" s="35" t="s">
        <v>146</v>
      </c>
      <c r="D154" s="80">
        <v>1072.74</v>
      </c>
      <c r="E154" s="80">
        <v>881.5</v>
      </c>
      <c r="F154" s="79">
        <f t="shared" si="3"/>
        <v>0.8217275388258105</v>
      </c>
      <c r="G154" s="132">
        <v>0</v>
      </c>
      <c r="H154" s="132">
        <v>0</v>
      </c>
      <c r="I154" s="132">
        <v>0</v>
      </c>
      <c r="J154" s="132">
        <v>0</v>
      </c>
    </row>
    <row r="155" spans="1:10" ht="25.5">
      <c r="A155" s="164"/>
      <c r="B155" s="165"/>
      <c r="C155" s="76" t="s">
        <v>148</v>
      </c>
      <c r="D155" s="92">
        <v>4000</v>
      </c>
      <c r="E155" s="92">
        <v>6678.5</v>
      </c>
      <c r="F155" s="79">
        <f t="shared" si="3"/>
        <v>1.669625</v>
      </c>
      <c r="G155" s="132">
        <v>0</v>
      </c>
      <c r="H155" s="132">
        <v>0</v>
      </c>
      <c r="I155" s="132">
        <v>0</v>
      </c>
      <c r="J155" s="132">
        <v>0</v>
      </c>
    </row>
    <row r="156" spans="1:10" ht="38.25">
      <c r="A156" s="164"/>
      <c r="B156" s="165"/>
      <c r="C156" s="35" t="s">
        <v>110</v>
      </c>
      <c r="D156" s="47">
        <v>47400</v>
      </c>
      <c r="E156" s="47">
        <v>31274</v>
      </c>
      <c r="F156" s="88">
        <v>0.5181</v>
      </c>
      <c r="G156" s="119">
        <v>0</v>
      </c>
      <c r="H156" s="119">
        <v>0</v>
      </c>
      <c r="I156" s="119">
        <v>0</v>
      </c>
      <c r="J156" s="119">
        <v>0</v>
      </c>
    </row>
    <row r="157" spans="1:10" ht="12.75">
      <c r="A157" s="164"/>
      <c r="B157" s="165"/>
      <c r="C157" s="46" t="s">
        <v>111</v>
      </c>
      <c r="D157" s="47">
        <v>0</v>
      </c>
      <c r="E157" s="47">
        <v>17.1</v>
      </c>
      <c r="F157" s="88">
        <v>0</v>
      </c>
      <c r="G157" s="119">
        <v>0</v>
      </c>
      <c r="H157" s="119">
        <v>0</v>
      </c>
      <c r="I157" s="119">
        <v>0</v>
      </c>
      <c r="J157" s="119">
        <v>0</v>
      </c>
    </row>
    <row r="158" spans="1:10" ht="51">
      <c r="A158" s="164"/>
      <c r="B158" s="165"/>
      <c r="C158" s="35" t="s">
        <v>147</v>
      </c>
      <c r="D158" s="47">
        <v>160400</v>
      </c>
      <c r="E158" s="47">
        <v>89834</v>
      </c>
      <c r="F158" s="88">
        <f>E158/D158</f>
        <v>0.5600623441396508</v>
      </c>
      <c r="G158" s="119">
        <v>0</v>
      </c>
      <c r="H158" s="119">
        <v>0</v>
      </c>
      <c r="I158" s="119">
        <v>0</v>
      </c>
      <c r="J158" s="119">
        <v>0</v>
      </c>
    </row>
    <row r="159" spans="1:10" ht="25.5">
      <c r="A159" s="164"/>
      <c r="B159" s="165"/>
      <c r="C159" s="35" t="s">
        <v>112</v>
      </c>
      <c r="D159" s="47">
        <v>18000</v>
      </c>
      <c r="E159" s="47">
        <v>10530.65</v>
      </c>
      <c r="F159" s="88">
        <v>0.9</v>
      </c>
      <c r="G159" s="121">
        <v>0</v>
      </c>
      <c r="H159" s="119">
        <v>0</v>
      </c>
      <c r="I159" s="119">
        <v>0</v>
      </c>
      <c r="J159" s="119">
        <v>0</v>
      </c>
    </row>
    <row r="160" spans="1:10" ht="51">
      <c r="A160" s="164"/>
      <c r="B160" s="165"/>
      <c r="C160" s="35" t="s">
        <v>149</v>
      </c>
      <c r="D160" s="47">
        <v>2700000</v>
      </c>
      <c r="E160" s="47">
        <v>2700000</v>
      </c>
      <c r="F160" s="88">
        <f>(E160/D160)</f>
        <v>1</v>
      </c>
      <c r="G160" s="119">
        <v>0</v>
      </c>
      <c r="H160" s="119">
        <v>0</v>
      </c>
      <c r="I160" s="119">
        <v>0</v>
      </c>
      <c r="J160" s="119">
        <v>0</v>
      </c>
    </row>
    <row r="161" spans="1:10" ht="25.5">
      <c r="A161" s="164"/>
      <c r="B161" s="165"/>
      <c r="C161" s="76" t="s">
        <v>106</v>
      </c>
      <c r="D161" s="92">
        <v>0</v>
      </c>
      <c r="E161" s="92">
        <v>87.16</v>
      </c>
      <c r="F161" s="79">
        <f>E52/D52</f>
        <v>0.35104</v>
      </c>
      <c r="G161" s="132">
        <v>0</v>
      </c>
      <c r="H161" s="132">
        <v>0</v>
      </c>
      <c r="I161" s="132">
        <v>0</v>
      </c>
      <c r="J161" s="132">
        <v>0</v>
      </c>
    </row>
    <row r="162" spans="1:10" s="115" customFormat="1" ht="25.5">
      <c r="A162" s="188"/>
      <c r="B162" s="185"/>
      <c r="C162" s="75" t="s">
        <v>156</v>
      </c>
      <c r="D162" s="78">
        <v>0</v>
      </c>
      <c r="E162" s="78">
        <v>88697.36</v>
      </c>
      <c r="F162" s="88"/>
      <c r="G162" s="143">
        <v>0</v>
      </c>
      <c r="H162" s="143">
        <v>0</v>
      </c>
      <c r="I162" s="143">
        <v>0</v>
      </c>
      <c r="J162" s="143">
        <v>0</v>
      </c>
    </row>
    <row r="163" spans="1:10" ht="51">
      <c r="A163" s="187"/>
      <c r="B163" s="186"/>
      <c r="C163" s="35" t="s">
        <v>150</v>
      </c>
      <c r="D163" s="47">
        <v>80715</v>
      </c>
      <c r="E163" s="47">
        <v>58140</v>
      </c>
      <c r="F163" s="41">
        <f>E163/D163</f>
        <v>0.7203122096264635</v>
      </c>
      <c r="G163" s="119">
        <v>0</v>
      </c>
      <c r="H163" s="119">
        <v>0</v>
      </c>
      <c r="I163" s="119">
        <v>0</v>
      </c>
      <c r="J163" s="119">
        <v>0</v>
      </c>
    </row>
    <row r="164" spans="1:10" ht="12.75">
      <c r="A164" s="15"/>
      <c r="B164" s="59"/>
      <c r="C164" s="35"/>
      <c r="D164" s="36"/>
      <c r="E164" s="36"/>
      <c r="F164" s="41"/>
      <c r="G164" s="119"/>
      <c r="H164" s="119"/>
      <c r="I164" s="119"/>
      <c r="J164" s="119"/>
    </row>
    <row r="165" spans="1:10" ht="12.75">
      <c r="A165" s="19" t="s">
        <v>66</v>
      </c>
      <c r="B165" s="20">
        <v>854</v>
      </c>
      <c r="C165" s="21" t="s">
        <v>67</v>
      </c>
      <c r="D165" s="22">
        <f>D167</f>
        <v>45871</v>
      </c>
      <c r="E165" s="22">
        <f>E167</f>
        <v>28338</v>
      </c>
      <c r="F165" s="77">
        <f>E165/D165</f>
        <v>0.6177759368664297</v>
      </c>
      <c r="G165" s="148">
        <v>0</v>
      </c>
      <c r="H165" s="148">
        <f>H167</f>
        <v>0</v>
      </c>
      <c r="I165" s="148">
        <f>I167</f>
        <v>0</v>
      </c>
      <c r="J165" s="148">
        <f>J167</f>
        <v>0</v>
      </c>
    </row>
    <row r="166" spans="1:10" ht="12.75">
      <c r="A166" s="24"/>
      <c r="B166" s="25"/>
      <c r="C166" s="26"/>
      <c r="D166" s="27"/>
      <c r="E166" s="27"/>
      <c r="F166" s="48"/>
      <c r="G166" s="121"/>
      <c r="H166" s="121"/>
      <c r="I166" s="121"/>
      <c r="J166" s="121"/>
    </row>
    <row r="167" spans="1:10" ht="12.75">
      <c r="A167" s="29"/>
      <c r="B167" s="30"/>
      <c r="C167" s="31" t="s">
        <v>12</v>
      </c>
      <c r="D167" s="32">
        <f>D169+D170</f>
        <v>45871</v>
      </c>
      <c r="E167" s="32">
        <f>E169+E170</f>
        <v>28338</v>
      </c>
      <c r="F167" s="64">
        <f>E167/D167</f>
        <v>0.6177759368664297</v>
      </c>
      <c r="G167" s="122">
        <f>G169+G170</f>
        <v>0</v>
      </c>
      <c r="H167" s="122">
        <f>H169+H170</f>
        <v>0</v>
      </c>
      <c r="I167" s="122">
        <f>I169+I170</f>
        <v>0</v>
      </c>
      <c r="J167" s="122">
        <f>SUM(J168:J171)</f>
        <v>0</v>
      </c>
    </row>
    <row r="168" spans="1:10" ht="12.75">
      <c r="A168" s="192" t="s">
        <v>13</v>
      </c>
      <c r="B168" s="192"/>
      <c r="C168" s="75"/>
      <c r="D168" s="78"/>
      <c r="E168" s="78"/>
      <c r="F168" s="79"/>
      <c r="G168" s="119"/>
      <c r="H168" s="119"/>
      <c r="I168" s="119"/>
      <c r="J168" s="119"/>
    </row>
    <row r="169" spans="1:10" ht="63.75">
      <c r="A169" s="192"/>
      <c r="B169" s="192"/>
      <c r="C169" s="35" t="s">
        <v>151</v>
      </c>
      <c r="D169" s="47">
        <v>34006</v>
      </c>
      <c r="E169" s="47">
        <v>28338</v>
      </c>
      <c r="F169" s="48">
        <f>E169/D169</f>
        <v>0.8333235311415632</v>
      </c>
      <c r="G169" s="119">
        <v>0</v>
      </c>
      <c r="H169" s="119">
        <v>0</v>
      </c>
      <c r="I169" s="119">
        <v>0</v>
      </c>
      <c r="J169" s="119">
        <v>0</v>
      </c>
    </row>
    <row r="170" spans="1:10" ht="89.25">
      <c r="A170" s="192"/>
      <c r="B170" s="192"/>
      <c r="C170" s="35" t="s">
        <v>152</v>
      </c>
      <c r="D170" s="47">
        <v>11865</v>
      </c>
      <c r="E170" s="47">
        <v>0</v>
      </c>
      <c r="F170" s="48">
        <v>1</v>
      </c>
      <c r="G170" s="119">
        <v>0</v>
      </c>
      <c r="H170" s="119">
        <v>0</v>
      </c>
      <c r="I170" s="119">
        <v>0</v>
      </c>
      <c r="J170" s="119">
        <v>0</v>
      </c>
    </row>
    <row r="171" spans="1:10" ht="12.75">
      <c r="A171" s="192"/>
      <c r="B171" s="192"/>
      <c r="C171" s="35"/>
      <c r="D171" s="47"/>
      <c r="E171" s="47"/>
      <c r="F171" s="48"/>
      <c r="G171" s="119"/>
      <c r="H171" s="119"/>
      <c r="I171" s="119"/>
      <c r="J171" s="119"/>
    </row>
    <row r="172" spans="1:10" ht="25.5">
      <c r="A172" s="19" t="s">
        <v>68</v>
      </c>
      <c r="B172" s="20">
        <v>900</v>
      </c>
      <c r="C172" s="21" t="s">
        <v>69</v>
      </c>
      <c r="D172" s="22">
        <f>D174</f>
        <v>70500</v>
      </c>
      <c r="E172" s="22">
        <f>E174</f>
        <v>47274.21000000001</v>
      </c>
      <c r="F172" s="77">
        <f>E172/D172</f>
        <v>0.670556170212766</v>
      </c>
      <c r="G172" s="149">
        <f>G174</f>
        <v>0</v>
      </c>
      <c r="H172" s="149">
        <f>H174</f>
        <v>0</v>
      </c>
      <c r="I172" s="149">
        <f>I174</f>
        <v>0</v>
      </c>
      <c r="J172" s="149">
        <f>J174</f>
        <v>0</v>
      </c>
    </row>
    <row r="173" spans="1:10" ht="12.75">
      <c r="A173" s="15"/>
      <c r="B173" s="16"/>
      <c r="C173" s="17"/>
      <c r="D173" s="70"/>
      <c r="E173" s="70"/>
      <c r="F173" s="100"/>
      <c r="G173" s="119"/>
      <c r="H173" s="119"/>
      <c r="I173" s="119"/>
      <c r="J173" s="119"/>
    </row>
    <row r="174" spans="1:10" ht="12.75">
      <c r="A174" s="29"/>
      <c r="B174" s="30"/>
      <c r="C174" s="31" t="s">
        <v>12</v>
      </c>
      <c r="D174" s="32">
        <f>D176+D177</f>
        <v>70500</v>
      </c>
      <c r="E174" s="32">
        <f>E175+E176+E177</f>
        <v>47274.21000000001</v>
      </c>
      <c r="F174" s="64">
        <v>0</v>
      </c>
      <c r="G174" s="122">
        <f>G175+G176+G177</f>
        <v>0</v>
      </c>
      <c r="H174" s="122">
        <f>H175+H176+H177</f>
        <v>0</v>
      </c>
      <c r="I174" s="122">
        <f>I175+I176+I177</f>
        <v>0</v>
      </c>
      <c r="J174" s="122">
        <f>J175+J176+J177</f>
        <v>0</v>
      </c>
    </row>
    <row r="175" spans="1:17" s="169" customFormat="1" ht="21" customHeight="1">
      <c r="A175" s="193" t="s">
        <v>13</v>
      </c>
      <c r="B175" s="193"/>
      <c r="C175" s="75" t="s">
        <v>155</v>
      </c>
      <c r="D175" s="78"/>
      <c r="E175" s="78">
        <v>989.22</v>
      </c>
      <c r="F175" s="79">
        <v>0</v>
      </c>
      <c r="G175" s="143">
        <v>0</v>
      </c>
      <c r="H175" s="184">
        <v>0</v>
      </c>
      <c r="I175" s="143">
        <v>0</v>
      </c>
      <c r="J175" s="143">
        <v>0</v>
      </c>
      <c r="K175" s="115"/>
      <c r="L175" s="115"/>
      <c r="M175" s="115"/>
      <c r="N175" s="115"/>
      <c r="O175" s="115"/>
      <c r="P175" s="115"/>
      <c r="Q175" s="115"/>
    </row>
    <row r="176" spans="1:10" ht="25.5">
      <c r="A176" s="59"/>
      <c r="B176" s="59"/>
      <c r="C176" s="35" t="s">
        <v>100</v>
      </c>
      <c r="D176" s="36">
        <v>38000</v>
      </c>
      <c r="E176" s="36">
        <v>22860.04</v>
      </c>
      <c r="F176" s="48">
        <f>E176/D176</f>
        <v>0.60158</v>
      </c>
      <c r="G176" s="119">
        <v>0</v>
      </c>
      <c r="H176" s="119">
        <v>0</v>
      </c>
      <c r="I176" s="119">
        <v>0</v>
      </c>
      <c r="J176" s="119">
        <v>0</v>
      </c>
    </row>
    <row r="177" spans="1:10" ht="12.75">
      <c r="A177" s="59"/>
      <c r="B177" s="59"/>
      <c r="C177" s="35" t="s">
        <v>101</v>
      </c>
      <c r="D177" s="36">
        <v>32500</v>
      </c>
      <c r="E177" s="36">
        <v>23424.95</v>
      </c>
      <c r="F177" s="48">
        <f>E177/D177</f>
        <v>0.7207676923076923</v>
      </c>
      <c r="G177" s="119">
        <v>0</v>
      </c>
      <c r="H177" s="119">
        <v>0</v>
      </c>
      <c r="I177" s="119">
        <v>0</v>
      </c>
      <c r="J177" s="119">
        <v>0</v>
      </c>
    </row>
    <row r="178" spans="1:10" ht="11.25" customHeight="1">
      <c r="A178" s="160"/>
      <c r="B178" s="154"/>
      <c r="C178" s="155"/>
      <c r="D178" s="152"/>
      <c r="E178" s="152"/>
      <c r="F178" s="153"/>
      <c r="G178" s="156"/>
      <c r="H178" s="157"/>
      <c r="I178" s="156"/>
      <c r="J178" s="156"/>
    </row>
    <row r="179" spans="1:10" ht="41.25" customHeight="1">
      <c r="A179" s="101"/>
      <c r="B179" s="102" t="s">
        <v>76</v>
      </c>
      <c r="C179" s="103" t="s">
        <v>77</v>
      </c>
      <c r="D179" s="104">
        <f>D180</f>
        <v>1500</v>
      </c>
      <c r="E179" s="104">
        <v>0</v>
      </c>
      <c r="F179" s="66">
        <v>1</v>
      </c>
      <c r="G179" s="120">
        <v>0</v>
      </c>
      <c r="H179" s="150">
        <v>0</v>
      </c>
      <c r="I179" s="150">
        <v>0</v>
      </c>
      <c r="J179" s="150">
        <v>0</v>
      </c>
    </row>
    <row r="180" spans="1:10" ht="47.25" customHeight="1">
      <c r="A180" s="189" t="s">
        <v>13</v>
      </c>
      <c r="B180" s="190"/>
      <c r="C180" s="158" t="s">
        <v>153</v>
      </c>
      <c r="D180" s="159">
        <v>1500</v>
      </c>
      <c r="E180" s="159">
        <v>0</v>
      </c>
      <c r="F180" s="153">
        <v>1</v>
      </c>
      <c r="G180" s="156">
        <v>0</v>
      </c>
      <c r="H180" s="157">
        <v>0</v>
      </c>
      <c r="I180" s="157">
        <v>0</v>
      </c>
      <c r="J180" s="157">
        <v>0</v>
      </c>
    </row>
    <row r="181" spans="1:10" ht="12.75">
      <c r="A181" s="105"/>
      <c r="B181" s="30"/>
      <c r="C181" s="31"/>
      <c r="D181" s="32"/>
      <c r="E181" s="32"/>
      <c r="F181" s="64"/>
      <c r="G181" s="122"/>
      <c r="H181" s="151"/>
      <c r="I181" s="151"/>
      <c r="J181" s="151"/>
    </row>
    <row r="182" spans="1:10" ht="12.75">
      <c r="A182" s="106"/>
      <c r="B182" s="107"/>
      <c r="C182" s="108" t="s">
        <v>70</v>
      </c>
      <c r="D182" s="109">
        <f>D11+D16+D21+D27+D41+D46+D57+D63+D69+D98+D105+D131+D141+D165+D172+D179</f>
        <v>31668603.17</v>
      </c>
      <c r="E182" s="109">
        <f>E11+E16+E21+E27+E41+E46+E57+E63+E69+E98+E105+E131+E141+E165+E172+E179</f>
        <v>16646078.409999996</v>
      </c>
      <c r="F182" s="23">
        <f>E182/D182</f>
        <v>0.525633490073506</v>
      </c>
      <c r="G182" s="127">
        <f>G11+G16+G21+G27+G41+G46+G57+G63+G69+G98+G105+G131+G141+G165+G172+G179</f>
        <v>1453158.64</v>
      </c>
      <c r="H182" s="127">
        <f>H11+H16+H21+H27+H41+H46+H57+H63+H69+H98+H105+H131+H141+H165+H172+H178</f>
        <v>52967.619999999995</v>
      </c>
      <c r="I182" s="127">
        <f>I11+I16+I21+I27+I41+I46+I57+I63+I69+I98+I105+I131+I141+I165+I172+I178</f>
        <v>132718.41999999998</v>
      </c>
      <c r="J182" s="127">
        <f>J69</f>
        <v>254097.56</v>
      </c>
    </row>
    <row r="183" spans="1:10" ht="12.75">
      <c r="A183" s="110"/>
      <c r="B183" s="111"/>
      <c r="C183" s="112"/>
      <c r="D183" s="113"/>
      <c r="E183" s="113"/>
      <c r="F183" s="111"/>
      <c r="G183" s="111"/>
      <c r="H183" s="111"/>
      <c r="I183" s="111"/>
      <c r="J183" s="111"/>
    </row>
  </sheetData>
  <mergeCells count="21">
    <mergeCell ref="A24:B25"/>
    <mergeCell ref="A66:B67"/>
    <mergeCell ref="A19:B19"/>
    <mergeCell ref="C3:F3"/>
    <mergeCell ref="A5:F5"/>
    <mergeCell ref="A6:F6"/>
    <mergeCell ref="A14:B14"/>
    <mergeCell ref="A60:B61"/>
    <mergeCell ref="A72:B96"/>
    <mergeCell ref="A30:B36"/>
    <mergeCell ref="A39:B39"/>
    <mergeCell ref="A44:B44"/>
    <mergeCell ref="A49:B55"/>
    <mergeCell ref="A101:B103"/>
    <mergeCell ref="A108:B123"/>
    <mergeCell ref="A127:B129"/>
    <mergeCell ref="A134:B134"/>
    <mergeCell ref="A180:B180"/>
    <mergeCell ref="A138:B138"/>
    <mergeCell ref="A168:B171"/>
    <mergeCell ref="A175:B175"/>
  </mergeCells>
  <dataValidations count="1">
    <dataValidation type="decimal" allowBlank="1" showInputMessage="1" showErrorMessage="1" error="uwaga błąd" sqref="F11:F183">
      <formula1>-400</formula1>
      <formula2>100000000000000000</formula2>
    </dataValidation>
  </dataValidation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Jachimowicz</dc:creator>
  <cp:keywords/>
  <dc:description/>
  <cp:lastModifiedBy>Aleksander Serafin</cp:lastModifiedBy>
  <cp:lastPrinted>2010-08-31T11:39:58Z</cp:lastPrinted>
  <dcterms:created xsi:type="dcterms:W3CDTF">2009-08-26T11:52:56Z</dcterms:created>
  <dcterms:modified xsi:type="dcterms:W3CDTF">2010-09-01T08:44:56Z</dcterms:modified>
  <cp:category/>
  <cp:version/>
  <cp:contentType/>
  <cp:contentStatus/>
</cp:coreProperties>
</file>