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05" windowWidth="11340" windowHeight="9120" activeTab="0"/>
  </bookViews>
  <sheets>
    <sheet name="Wydatki" sheetId="1" r:id="rId1"/>
    <sheet name="Arkusz1" sheetId="2" state="hidden" r:id="rId2"/>
    <sheet name="GFOSiGW" sheetId="3" state="hidden" r:id="rId3"/>
  </sheets>
  <definedNames>
    <definedName name="_xlnm.Print_Area" localSheetId="0">'Wydatki'!$A$1:$G$569</definedName>
    <definedName name="_xlnm.Print_Titles" localSheetId="0">'Wydatki'!$6:$8</definedName>
  </definedNames>
  <calcPr fullCalcOnLoad="1"/>
</workbook>
</file>

<file path=xl/sharedStrings.xml><?xml version="1.0" encoding="utf-8"?>
<sst xmlns="http://schemas.openxmlformats.org/spreadsheetml/2006/main" count="578" uniqueCount="343">
  <si>
    <t>Dział</t>
  </si>
  <si>
    <t>1.</t>
  </si>
  <si>
    <t>2.</t>
  </si>
  <si>
    <t>Leśnictwo</t>
  </si>
  <si>
    <t>3.</t>
  </si>
  <si>
    <t>Gospodarka mieszkaniowa</t>
  </si>
  <si>
    <t>4.</t>
  </si>
  <si>
    <t>Działalność usługowa</t>
  </si>
  <si>
    <t>5.</t>
  </si>
  <si>
    <t>Administracja publiczna</t>
  </si>
  <si>
    <t>6.</t>
  </si>
  <si>
    <t>7.</t>
  </si>
  <si>
    <t>8.</t>
  </si>
  <si>
    <t>9.</t>
  </si>
  <si>
    <t>10.</t>
  </si>
  <si>
    <t>Oświata i wychowanie</t>
  </si>
  <si>
    <t>11.</t>
  </si>
  <si>
    <t>Ochrona zdrowia</t>
  </si>
  <si>
    <t>12.</t>
  </si>
  <si>
    <t>13.</t>
  </si>
  <si>
    <t>Edukacyjna opieka wychowawcza</t>
  </si>
  <si>
    <t>14.</t>
  </si>
  <si>
    <t>Gospodarka komunalna i ochrona środowiska</t>
  </si>
  <si>
    <t xml:space="preserve">Lp. </t>
  </si>
  <si>
    <t>Rolnictwo i łowiectwo</t>
  </si>
  <si>
    <t>Rozdział</t>
  </si>
  <si>
    <t>Nazwa</t>
  </si>
  <si>
    <t>Wydatki bieżące:</t>
  </si>
  <si>
    <t>Izby Rolnicze</t>
  </si>
  <si>
    <t>Pozostała działalność</t>
  </si>
  <si>
    <t>Gospodarka leśna</t>
  </si>
  <si>
    <t>* Wydatki bieżące:</t>
  </si>
  <si>
    <t>Transport i łączność</t>
  </si>
  <si>
    <t>Drogi publiczne gminne</t>
  </si>
  <si>
    <t>Drogi wewnętrzne</t>
  </si>
  <si>
    <t xml:space="preserve">1. Diety dla radnych </t>
  </si>
  <si>
    <t>2. Pozostałe wydatki</t>
  </si>
  <si>
    <t>* Wydatki bieżące</t>
  </si>
  <si>
    <t>Ochotnicze straże pożarne</t>
  </si>
  <si>
    <t>Obrona cywilna</t>
  </si>
  <si>
    <t>Obsługa długu publicznego</t>
  </si>
  <si>
    <t>Przeciwdziałanie alkoholizmowi</t>
  </si>
  <si>
    <t xml:space="preserve">* Wydatki bieżące: </t>
  </si>
  <si>
    <t>Dodatki mieszkaniowe</t>
  </si>
  <si>
    <t>1. Świadczenia społeczne</t>
  </si>
  <si>
    <t>Ośrodki pomocy społecznej</t>
  </si>
  <si>
    <t>15.</t>
  </si>
  <si>
    <t>Oczyszczanie miast i wsi</t>
  </si>
  <si>
    <t>Oświetlenie ulic, placów i dróg</t>
  </si>
  <si>
    <t>1. Zakup energii elektrycznej</t>
  </si>
  <si>
    <t>* Wydatki majątkowe:</t>
  </si>
  <si>
    <t>16.</t>
  </si>
  <si>
    <t>Biblioteki</t>
  </si>
  <si>
    <t>17.</t>
  </si>
  <si>
    <t>Kultura fizyczna i sport</t>
  </si>
  <si>
    <t>Kultura i ochrona dziedzictwa narodowego</t>
  </si>
  <si>
    <t>RAZEM WYDATKI</t>
  </si>
  <si>
    <t>Szkoły podstawowe</t>
  </si>
  <si>
    <t>Dowożenie uczniów do szkół</t>
  </si>
  <si>
    <t>Gospodarka gruntami i nieruchomościami</t>
  </si>
  <si>
    <t>Pomoc społeczna</t>
  </si>
  <si>
    <t>Bezpieczeństwo publiczne i ochrona przeciwpożarowa</t>
  </si>
  <si>
    <t>1. Wynagrodzenia i pochodne od wynagrodzeń</t>
  </si>
  <si>
    <t>Dokształcanie i doskonalenie nauczycieli</t>
  </si>
  <si>
    <t>1. Pozostałe wydatki</t>
  </si>
  <si>
    <t>*Wydatki bieżące:</t>
  </si>
  <si>
    <t>Opracowania geodezyjne i kartograficzne</t>
  </si>
  <si>
    <t>Utrzymanie zieleni w miastach i gminach</t>
  </si>
  <si>
    <t>Domy i ośrodki kultury, świetlice i kluby</t>
  </si>
  <si>
    <t>Zał.Nr......do</t>
  </si>
  <si>
    <t>Licea profilowane</t>
  </si>
  <si>
    <t>*Wydatki bieżące</t>
  </si>
  <si>
    <t>Szkoły zawodowe</t>
  </si>
  <si>
    <t>Komendy wojewódzkie Policji</t>
  </si>
  <si>
    <t>*Wydatki majątkowe:</t>
  </si>
  <si>
    <t>Spółki wodne</t>
  </si>
  <si>
    <t>* Wydatki majątkowe</t>
  </si>
  <si>
    <t>* Wydatki bieżące: (zadania zlecone)</t>
  </si>
  <si>
    <t>2. Konserwacja systemu alarmowania</t>
  </si>
  <si>
    <t xml:space="preserve">1. Wynagrodzenia i pochodne od wynagrodzeń </t>
  </si>
  <si>
    <t>Przedszkole Nr 1 w Kuźni Raciborskiej</t>
  </si>
  <si>
    <t>Przedszkole Nr 2 w Kuźni Raciborskiej</t>
  </si>
  <si>
    <t>Gimnazjum w Kuźni Raciborskiej</t>
  </si>
  <si>
    <t>01009</t>
  </si>
  <si>
    <t>010</t>
  </si>
  <si>
    <t>Infrastruktura wodociągowa i sanitacyjna wsi:</t>
  </si>
  <si>
    <t>01010</t>
  </si>
  <si>
    <t>01030</t>
  </si>
  <si>
    <t>01095</t>
  </si>
  <si>
    <t>02001</t>
  </si>
  <si>
    <t>020</t>
  </si>
  <si>
    <t>1. Remonty dróg gminnych</t>
  </si>
  <si>
    <t>1. Wynagrodzenia i pochodne od   wynagrodzeń</t>
  </si>
  <si>
    <t>Rady gmin (miast i miast na prawach powiatu)</t>
  </si>
  <si>
    <t>Urzędy gmin (miast i miast na prawach powiatu)</t>
  </si>
  <si>
    <t>1. Wynagrodzenia i pochodne od  wynagrodzeń</t>
  </si>
  <si>
    <t>Urzędy naczelnych organów władzy państwowej, kontroli i ochrony prawa</t>
  </si>
  <si>
    <t>Urzędy naczelnych organów władzy państwowej, kontroli i ochrony prawa oraz sądownictwa</t>
  </si>
  <si>
    <t>1. Środki na prowadzenie rejestru  wyborców</t>
  </si>
  <si>
    <t>Pobór podatków, opłat i niepodatkowych należności budżetowych</t>
  </si>
  <si>
    <t>Szkoła Podstawowa w miejscowości Turze:</t>
  </si>
  <si>
    <t>Szkoła Podstawowa w miejscowości Budziska:</t>
  </si>
  <si>
    <t>Szkoła Podstawowa w miejscowości Kuźnia Raciborska</t>
  </si>
  <si>
    <t>Szkoła Podstawowa w miejscowości Rudy</t>
  </si>
  <si>
    <t>Przedszkola:</t>
  </si>
  <si>
    <t>Gimnazja:</t>
  </si>
  <si>
    <t>Zespoły obsługi ekonomiczno-administracyjnej szkół</t>
  </si>
  <si>
    <t>Składki na ubezpieczenia zdrowotne opłacane za osoby pobierające niektóre świadczenia z pomocy społecznej oraz niektóre świadczenia rodzinne</t>
  </si>
  <si>
    <t>Świetlica ZSO w miejscowości Rudy</t>
  </si>
  <si>
    <t>Świetlica Szkoła Podstawowa w miejscowości Kuźnia Raciborska</t>
  </si>
  <si>
    <t>3.Wydatki na uregulowanie zjawiska bezdomnych zwierząt na terenie Gminy Kuźnia Raciborska</t>
  </si>
  <si>
    <t xml:space="preserve">1. Dotacja podmiotowa z budżetu dla   instytucji kultury </t>
  </si>
  <si>
    <t>1. Dotacja podmiotowa z budżetu dla  instytucji kultury</t>
  </si>
  <si>
    <t>Świetlice szkolne:</t>
  </si>
  <si>
    <t>Wydatki majątkowe:</t>
  </si>
  <si>
    <t>92601</t>
  </si>
  <si>
    <t>Obiekty sportowe</t>
  </si>
  <si>
    <t>60004</t>
  </si>
  <si>
    <t>Lokalny transport zbiorowy</t>
  </si>
  <si>
    <r>
      <t>*</t>
    </r>
    <r>
      <rPr>
        <sz val="10"/>
        <rFont val="Arial CE"/>
        <family val="2"/>
      </rPr>
      <t>Wydatki bieżące:</t>
    </r>
  </si>
  <si>
    <t>1. Dotacja celowa z budżetu gminy dla Miejskiej Spółki Wodnej w Kuźni Raciborskiej - konserwacja urządzeń melioracji szczególnej</t>
  </si>
  <si>
    <t>1. Dotacje dla podmiotów nie zaliczonych do sektora finansów publicznych</t>
  </si>
  <si>
    <t xml:space="preserve">1. Wykupy gruntów </t>
  </si>
  <si>
    <t>1. Za wyłączenie gruntów z produkcji  leśnej</t>
  </si>
  <si>
    <t>85202</t>
  </si>
  <si>
    <t>Domy pomocy społecznej</t>
  </si>
  <si>
    <t xml:space="preserve">1. Pozostałe wydatki </t>
  </si>
  <si>
    <t>85195</t>
  </si>
  <si>
    <t>1. Wydatki związane z opłatami za pobyt osób w domach pomocy społecznej</t>
  </si>
  <si>
    <t>2. Pozostałe wydatki (Wydatki do dyspozycji jednostek pomocniczych)</t>
  </si>
  <si>
    <t>Plan po zmianach</t>
  </si>
  <si>
    <t>Wykonanie</t>
  </si>
  <si>
    <t>%</t>
  </si>
  <si>
    <t>75075</t>
  </si>
  <si>
    <t>Promocja jednostek samorządu terytorialnego</t>
  </si>
  <si>
    <t>1. Modernizacja i rozbudowa budynku OSP Budziska</t>
  </si>
  <si>
    <t>3. Doposażenie magazynu przeciwpowodziowego</t>
  </si>
  <si>
    <t>3. Pozostałe wydatki</t>
  </si>
  <si>
    <t>Zasiłki i pomoc w naturze oraz składki na ubezpieczenia emerytalne i rentowe</t>
  </si>
  <si>
    <t>1. Dotacja przedmiotowa dla zakładu budżetowego - utrzymanie targowiska</t>
  </si>
  <si>
    <t>część opisowa</t>
  </si>
  <si>
    <t>cześć opisowa</t>
  </si>
  <si>
    <t>2. Pozostałe wydatki w tym:</t>
  </si>
  <si>
    <t>2. Pozostałe wydatki, w tym:</t>
  </si>
  <si>
    <t xml:space="preserve">2. Pozostałe wydatki, w tym: </t>
  </si>
  <si>
    <t>85415</t>
  </si>
  <si>
    <t>Pomoc materialna dla uczniów</t>
  </si>
  <si>
    <t xml:space="preserve">2. Pozostałe wydatki w tym:        </t>
  </si>
  <si>
    <t>2.Pozostałe wydatki, w tym:</t>
  </si>
  <si>
    <t>1. Składki na ubezpieczenia zdrowotne    (zadania zlecone). Opłacono składki na ubezpieczenia zdrowotne od osób pobierających zasiłki stałe z pomocy społecznej oraz niektóre świadczenia rodzinne</t>
  </si>
  <si>
    <t>85213</t>
  </si>
  <si>
    <t>1. Przelew środków do Izby Rolniczej w Katowicach - 2% uzyskanych wpływów   z podatku rolnego</t>
  </si>
  <si>
    <t>Na pozostałe wydatki związane z utrzymaniem Urzędu Miejskiego składały się m.in. wydatki na: zakup energii, opału, wody, materiałów biurowych, opłaty za rozmowy telefoniczne, opłaty pocztowe.</t>
  </si>
  <si>
    <t>Obsługa papierów wartościowych, kredytów i pożyczek jednostek samorządu terytorialnego</t>
  </si>
  <si>
    <t>1. Odsetki od pożyczek i kredytów</t>
  </si>
  <si>
    <t>Świetlica ZSOiT w  miejscowości Kuźnia Raciborska:</t>
  </si>
  <si>
    <t>2. Zakup usług remontowych (utrzymanie punktów świetlnych)</t>
  </si>
  <si>
    <t>71004</t>
  </si>
  <si>
    <t>Plany zagospodarowania przestrzennego</t>
  </si>
  <si>
    <t>80120</t>
  </si>
  <si>
    <t>Licea ogólnokształcące</t>
  </si>
  <si>
    <t>3. Pozostałe  wydatki</t>
  </si>
  <si>
    <t>2. Odpis na ZFŚS</t>
  </si>
  <si>
    <t>85412</t>
  </si>
  <si>
    <t>85121</t>
  </si>
  <si>
    <t>Lecznictwo ambulatoryjne</t>
  </si>
  <si>
    <t>1. Roboty remontowe w obiekcie gminnym - Wiejski Ośrodek Zdrowia w Rudach</t>
  </si>
  <si>
    <t>Świadczenia rodzinne, zaliczka alimentacyjna oraz składki na ubezpieczenia emerytalne i rentowe z ubezpieczenia społecznego</t>
  </si>
  <si>
    <t>2. Wynagrodzenia i pochodne od wynagrodzeń - umowa zlecenie za przeprowadzenie wywiadów u osób ubiegających się o przyznanie dodatku mieszkaniowego</t>
  </si>
  <si>
    <t xml:space="preserve">3. Pozostałe wydatki </t>
  </si>
  <si>
    <t>Kolonie i obozy oraz inne formy wypoczynku dzieci i młodzieży szkolnej, a także szkolenia młodzieży</t>
  </si>
  <si>
    <t>2. Wynagrodzenia i pochodne od wynagrodzeń (wynagrodzenia bezosobowe)</t>
  </si>
  <si>
    <t>1. Wynagrodzenia i pochodne od wynagrodzeń (wynagrodzenia bezosobowe)</t>
  </si>
  <si>
    <t>1. Wynagrodzenia i pochodne od wynagrodzeń (Wynagrodzenia bezosobowe) - dotyczy utrzymania jednostek OSP</t>
  </si>
  <si>
    <t>4. Inne wydatki</t>
  </si>
  <si>
    <t>3. Dotacje celowe przekazane dla Powiatu Raciborskiego na zadania bieżące realizowane na podstawie porozumień (umów)</t>
  </si>
  <si>
    <t>2. Pozostałe wydatki na utrzymanie tutejszego Urzędu</t>
  </si>
  <si>
    <t>2.Różne opłaty i składki</t>
  </si>
  <si>
    <t>400</t>
  </si>
  <si>
    <t>40002</t>
  </si>
  <si>
    <t>Dostarczanie wody</t>
  </si>
  <si>
    <t>1. Zakup usług pozostałych</t>
  </si>
  <si>
    <t>2.Pozostałe odsetki</t>
  </si>
  <si>
    <t>3.Koszty postępowania sądowego i prokuratorskiego</t>
  </si>
  <si>
    <t>60013</t>
  </si>
  <si>
    <t>Drogi publiczne wojewódzkie</t>
  </si>
  <si>
    <t>Część opisowa</t>
  </si>
  <si>
    <t>60014</t>
  </si>
  <si>
    <t>Drogi publiczne powiatowe</t>
  </si>
  <si>
    <t>1. Budowa  miejsc parkingowych -Osiedle Kuźnia Raciborska</t>
  </si>
  <si>
    <t>2. Modernizacja centrum wsi Turze</t>
  </si>
  <si>
    <t>3. Modernizacja centrum wsi Rudy</t>
  </si>
  <si>
    <t>1. Zakup materiałów i wyposażenia</t>
  </si>
  <si>
    <t>4. Remont dachu OSP Ruda</t>
  </si>
  <si>
    <t>5. Pozostałe remonty</t>
  </si>
  <si>
    <t>85153</t>
  </si>
  <si>
    <t>Zwalczanie narkomanii</t>
  </si>
  <si>
    <t>2. Zakup usług remontowych</t>
  </si>
  <si>
    <t>3. Wydatki do dyspozycji jednostek pomocniczych</t>
  </si>
  <si>
    <t>90020</t>
  </si>
  <si>
    <t>1. Modernizacja i budowa nowych placów zabaw Osiedle Kuźnia Raciborska</t>
  </si>
  <si>
    <t xml:space="preserve">2. Zakup tablic ogłoszeniowych dla poszczególnych miejscowości na terenie gminy </t>
  </si>
  <si>
    <t>3. Zakup usług pozostałych (utylizacja  padliny)</t>
  </si>
  <si>
    <t>4. Pozostałe wydatki (Wydatki do dyspozycji jednostek pomocniczych)</t>
  </si>
  <si>
    <t xml:space="preserve">Wydatki majątkowe </t>
  </si>
  <si>
    <t>3.Inwentaryzacja  budowlana i wycena budynku WOKiS Jankowice</t>
  </si>
  <si>
    <t>1. Diety dla sołtysów za udział w  sesjach Rady Miejskiej</t>
  </si>
  <si>
    <t>2. Współpraca Rudy - Bolatice  oraz z gminami partnerskimi</t>
  </si>
  <si>
    <t>2.Zakup samochodu bojowego dla OSP Ruda Kozielska</t>
  </si>
  <si>
    <t>4. Inwentaryzacja oraz wycena budynku OSP w Jankowicach</t>
  </si>
  <si>
    <t>85228</t>
  </si>
  <si>
    <t>Usługi opiekuńcze i specjalistyczne usługi opiekuńcze</t>
  </si>
  <si>
    <t>WYKONANIE WYDATKÓW BUDŻETOWYCH ZA  I półrocze 2006 r.</t>
  </si>
  <si>
    <t>2.Pozostałe wydatki</t>
  </si>
  <si>
    <t xml:space="preserve">  </t>
  </si>
  <si>
    <t>Rezerwy ogólne i celowe</t>
  </si>
  <si>
    <t>Różne rozliczenia</t>
  </si>
  <si>
    <t>1. Rezerwa ogólna</t>
  </si>
  <si>
    <t>2. Rezerwa celowa</t>
  </si>
  <si>
    <t>3.Zakup usług pozostałych</t>
  </si>
  <si>
    <t xml:space="preserve">2. Pozostałe wydatki na utrzymanie     Ośrodka </t>
  </si>
  <si>
    <t xml:space="preserve">3 . Odpisy na ZFŚS </t>
  </si>
  <si>
    <t>Pozostałe wydatki wykorzystano na: zakup opału, zakup energii i wody, delegacje i ryczałty pracowników, ubezpieczenie mienia, opłaty za rozmowy telefoniczne, opłaty pocztowe, usługi informatyczne, wypłatę ekwiwalentu za odzież pracownikom, zakup znaczków, materiałów biurowych, zakup kserokopiarki, zakup programu "Ustawodawca", wywóz nieczystości.</t>
  </si>
  <si>
    <t>1. Świadczenia społeczne  i dożywianie uczniów- środki wykorzystano na opłacenie  posiłków w ramach programu " Pomoc państwa w zakresie dożywiania"</t>
  </si>
  <si>
    <t>1. Utrzymanie obiektu ul. Jagodowa 15 Kuźnia Raciborska</t>
  </si>
  <si>
    <t>4. Pozostałe wydatki ( realizacja  Programu Socrates Comenius wyjazd uczniów  do Grecji i Turcji)</t>
  </si>
  <si>
    <t>1.Zakup materiałów i wyposażenia</t>
  </si>
  <si>
    <t xml:space="preserve">1. Analiza ekonomiczna wykonania lokalnego ujęcia wody w miejscowości Rudy, przysiółek Paproć </t>
  </si>
  <si>
    <t>3. Projekt budowy ujęcia wody dla miasta i gminy Kuźnia Raciborska, zlokalizowanego w obszarze leśnym obrębu Solarnia wraz z infrastrukturą towarzyszącą (sieć magistralna, zasilanie elektroenergetyczne)</t>
  </si>
  <si>
    <t>4. Rozbudowa sieci wodociągowej w miejscowości Rudy przy ul. Rybnickiej</t>
  </si>
  <si>
    <t>5. Inwentaryzacja powykonawcza sieci wodociągowej wykonanej w latach 1991-1997 na terenie poszczególnych sołectw w gminie Kuźnia Raciborska</t>
  </si>
  <si>
    <t xml:space="preserve">wg działów i rozdziałów </t>
  </si>
  <si>
    <t>1.Dotacja podmiotowa z budżetu dla samorządowej instytucji kultury</t>
  </si>
  <si>
    <t xml:space="preserve">1. Dotacja z budżetu dla Miasta Rybnik do przewozów  pasażerskich </t>
  </si>
  <si>
    <t>2. Dopłata do komunikacji miejskiej - PKS Racibórz</t>
  </si>
  <si>
    <t>1.Różne opłaty i składki</t>
  </si>
  <si>
    <t>1.Pomoc finansowa dla Województwa Śląskiego na budowę kładki dla pieszych w ciągu drogi wojewódzkiej DW425 nad rzeką Rudką w KM 13+ 540 w miejscowości Kuźnia Raciborska</t>
  </si>
  <si>
    <t>2. Pomoc finansowa dla Województwa Śląskiego na budowę kładki dla pieszych w ciągu drogi wojewódzkiej DW919 nad rzeką Rudka w KM 23+168 w miejscowości Rudy.</t>
  </si>
  <si>
    <t>1. Pomoc finansowa dla Powiatu Raciborskiego na budowę chodnika przy ul. Topolowej pomiędzy miejscowościami Kuźnia Raciborska - Siedliska</t>
  </si>
  <si>
    <t>2. Wymiana uszkodzonego i uzupełnienie brakującego oznakowania pionowego dróg gminnych wraz z oznakowaniem poziomym</t>
  </si>
  <si>
    <t>3. Zakup usług pozostałych</t>
  </si>
  <si>
    <t>4. Zakup ławki z zadaszeniem</t>
  </si>
  <si>
    <t xml:space="preserve">2. Modernizacja dróg transportu rolniczego </t>
  </si>
  <si>
    <t>3.Różne opłaty i składki</t>
  </si>
  <si>
    <t>2. Utrzymanie budynku w Rudzie ul. Główna 8</t>
  </si>
  <si>
    <t>1. Dotacja przedmiotowa z budżetu dla zakładu budżetowego - remonty komunalnych budynków mieszkalnych</t>
  </si>
  <si>
    <t>Urzędy wojewódzkie</t>
  </si>
  <si>
    <t>4.Składka na rzecz stowarzyszeń do których należy gmina</t>
  </si>
  <si>
    <t>5. Pozostałe wydatki (wydatki do dyspozycji jednostek pomocniczych)</t>
  </si>
  <si>
    <t>6. Współpraca Rudy - Bolatice ( Targi Rolne, Rzemiosła i Drobnej Wytwórczości)</t>
  </si>
  <si>
    <t>7. Inne zadania</t>
  </si>
  <si>
    <t>2. Utrzymanie posterunku policji w Rudach (wpłata na Fundusz Wsparcia Policji)</t>
  </si>
  <si>
    <t xml:space="preserve">3. Rekompensata pieniężna dla policjantów za czas służby przekraczający normę określoną w art. 33 ust. 2 ustawy o policji. (wpłata na Fundusz Wsparcia Policji)
</t>
  </si>
  <si>
    <t xml:space="preserve">2. Na utrzymanie jednostek Ochotniczych Straży Pożarnych </t>
  </si>
  <si>
    <t>3. Roboty remontowe w budynku Ochotniczej Straży Pożarnej przy ul. Raciborskiej w miejscowości Turze</t>
  </si>
  <si>
    <t>6. Ubezpieczenia członków OSP</t>
  </si>
  <si>
    <t>3. Roboty budowlane związane z zabezpieczeniem budynku OSP przy ul. Kościelnej 4 w miejscowości Kuźnia Raciborska</t>
  </si>
  <si>
    <t>1. Wynagrodzenia agencyjno-prowizyjne sołtysów - inkaso</t>
  </si>
  <si>
    <t>2. Wynagrodzenie i pochodne od wynagrodzeń (wynagrodzenia bezosobowe)</t>
  </si>
  <si>
    <t>3. Wydatki na zakładanie  hipotek, i inne  wydatki związane z poborem podatków i opłat</t>
  </si>
  <si>
    <t>2. Pozostałe odsetki</t>
  </si>
  <si>
    <t xml:space="preserve">Dodatki: wiejski i mieszkaniowy - 3009,49zł, ZFŚS - 5100 zł, opał - 5000 zł, energia elektryczna i woda - 1258,01 zł, materiały administracyjno-biurowe - 355 zł, </t>
  </si>
  <si>
    <t>2. Pozostałe wydatki:</t>
  </si>
  <si>
    <t>w tym (podział na placówki oświatowe):</t>
  </si>
  <si>
    <t>ZFŚS - 14300 zł, opał - 1998 zł, energia elektryczna i woda - 1193,43 zł, dodatek wiejski i mieszkaniowy - 10163,3 zł, usługi pocztowe i telefoniczne - 489 zł, wywóz nieczystości 336 zł.</t>
  </si>
  <si>
    <t>ZFŚS - 46500 zł, opał - 26049 zł, energia elektryczna i woda - 13786,78zł, środki czystości - 1.130 zł, materiały administracyjno - biurowe - 1 483 zł, prenumerata czasopism - 930 zł, usługi pocztowe i telefoniczne - 2157 zł, wywóz nieczystości -2614 , remont  sali gimnastycznej 13000 zł.</t>
  </si>
  <si>
    <t xml:space="preserve">1.Opracowanie projektu budowlano – wykonawczego rozbudowy sieci  kanalizacyjno – sanitarnej wraz z przepompownią ścieków dla budynku Szkoły Podstawowej w Kuźni Raciborskiej                                                </t>
  </si>
  <si>
    <t xml:space="preserve"> 2.Modernizacją węzłów sanitarnych (przeróbki budowlane wraz z wymianą instalacji wodno - kanalizacyjnej i elektrycznej) wraz z nadzorem inwestorskim w Szkole Podstawowej w miejscowości Kuźnia Raciborska</t>
  </si>
  <si>
    <t>ZFŚS - 35700 zł, opał - 4977 zł, energia elektryczna i woda - 8016,85 zł, prenumerata czasopism - 664zł, usługi pocztowe - 1650 zł, podróże służbowe - 835,39 zł, dodatek wiejski i mieszkaniowy - 25606,08 zł, zakup sprzętu gospodarczego, krzeseł - 1557 zł, materiały biurowe 2816 zł, zakup sprzętu audio wizualnego 1698 zł</t>
  </si>
  <si>
    <t>ZFŚS - 11100 zł, opał - 5275zł, energia elektryczna i woda - 4290,39zł, materiały na remonty - 3.886 zł, usługi pocztowe i telefoniczne - 716 zł, zakup pomocy naukowych i dydaktycznych - 274,8 zł, zakup środków żywności - 14471,90 zł</t>
  </si>
  <si>
    <t>1. Wymiana kotła centralnego ogrzewania z dostosowaniem kotłowni do obowiązujących przepisów (dokumentacja + roboty) - Przedszkole Nr 1 w Kuźni Raciborskiej</t>
  </si>
  <si>
    <t>ZFŚS - 10700 zł, opał - 6305 zł, energia elektryczna i woda - 5221,84 zł, usługi pocztowe i telefoniczne - 825 zł, wywóz nieczystości - 1858 zł, zakup pomocy naukowych i dydaktycznych - 1459,50 zł, zakupów środków żywności - 17926,35 zł</t>
  </si>
  <si>
    <t>ZFŚS - 13200 zł, opał - 4978 zł, energia elektryczna i woda - 3503,12 zł, dodatek wiejski i mieszkaniowy - 7429,10 zł, zakup pomocy naukowych i dydaktycznych - 745,80 zł, usługi telefoniczne i pocztowe - 854zł, zakup usług remontowych  - 3500 zł, zakup środków żywności - 19510,33 zł</t>
  </si>
  <si>
    <t>ZFŚS - 2 700 zł, opał - 2 490zł, energia elektryczna i woda - 586,27 zł, dodatek wiejski i mieszkaniowy - 1275,55 zł.</t>
  </si>
  <si>
    <t>ZFŚS - 1900 zł, energia elektryczna i woda - 462,59 zł, dodatek wiejski i mieszkaniowy - 986,70 zł,  usługi pocztowe 209 zł</t>
  </si>
  <si>
    <t>ZFŚS - 1300 zł, czynsz - 2680 zł, dodatek wiejski i mieszkaniowy - 1135,20 zł, zakup energii - 480,80zł, wywóz nieczystości - 84zł , usługi pocztowe- 385,</t>
  </si>
  <si>
    <t>ZFŚS - 21400 zł, dodatek wiejski i mieszkaniowy - 12461,70 zł, energia elektryczna i woda - 2312,14 zł, usługi pocztowe i dostęp do internetu 1113 zł</t>
  </si>
  <si>
    <t>1.Budowa hali sportowej wraz z łącznikiem do istniejącego budynku ZSO w Rudach wraz z zapleczem</t>
  </si>
  <si>
    <t>ZFŚS - 41200 zł, opał - 27142 zł, energia elektryczna i woda - 15985,88 zł, środki czystości - 1 851 zł, usługi pocztowe - 900 zł, wywóz nieczystości  3 311 zł</t>
  </si>
  <si>
    <t>2. Modernizacja węzłów sanitarnych (przeróbki budowlane wraz z wymianą instalacji wod.-kan. i elektrycznej) w ZSOiT przy ul. Piaskowej w Kuźni Raciborskiej wraz z nadzorem inwestorskim</t>
  </si>
  <si>
    <t>1. Modernizacja węzłów sanitarnych (przeróbki budowlane wraz z wymianą instalacji wod.-kan. i elektrycznej) w ZSOiT przy ul. Piaskowej w Kuźni Raciborskiej wraz z nadzorem inwestorskim</t>
  </si>
  <si>
    <t>ZFŚS - 17 800 zł, zakup energii elektrycznej i wody - 4 449,29 zł, usługi pocztowe i telefoniczne - 940 zł, materiały biurowe - 1 141 zł</t>
  </si>
  <si>
    <t>Zakup materiałów biurowych - 438,36 zł, dofinansowanie czesnego - 2 037 zł</t>
  </si>
  <si>
    <t>1. Modernizacja i przebudowa budynku Wiejskiego Ośrodka Zdrowia przy ul. Raciborskiej w miejscowości Rudy</t>
  </si>
  <si>
    <t>2. Opracowanie dokumentacji budowlanej adaptacji budynku gminnego przy ul. Kościelnej 25 w miejscowości Turze</t>
  </si>
  <si>
    <t>3. Budowa kotłowni w budynku gminnym - Ośrodek Zdrowia przy ul. Klasztornej w miejscowości Kuźnia Raciborska</t>
  </si>
  <si>
    <t xml:space="preserve">a) zasiłki rodzinne </t>
  </si>
  <si>
    <t xml:space="preserve">b) dodatek z  tytułu  urodzenia dziecka </t>
  </si>
  <si>
    <t xml:space="preserve">c) dodatek z tytułu opieki nad dzieckiem w okresie urlopu wychowawczego </t>
  </si>
  <si>
    <t xml:space="preserve">d) dodatek z tytułu samotnego wychowywania dziecka i utraty prawa do zasiłku dla bezrobotnych </t>
  </si>
  <si>
    <t xml:space="preserve">e) dodatek z tytułu samotnego wychowywania dziecka </t>
  </si>
  <si>
    <t>g) dodatek z tytułu dojazdu do miejscowości w której znajduje się szkoła</t>
  </si>
  <si>
    <t xml:space="preserve">h) dodatek z tytułu zamieszkania w miejscowości w której znajduje się szkoła </t>
  </si>
  <si>
    <t xml:space="preserve">i)  dodatek z  tytułu wielodzietności  </t>
  </si>
  <si>
    <t>j) zasiłek pielęgnacyjny</t>
  </si>
  <si>
    <t xml:space="preserve">k) świadczenia pielęgnacyjne </t>
  </si>
  <si>
    <t>l) zaliczka alimentacyjna</t>
  </si>
  <si>
    <t xml:space="preserve">f) dodatek z tytułu kształcenia i rehabilitacji dziecka  </t>
  </si>
  <si>
    <t>1. Świadczenia społeczne, w tym:</t>
  </si>
  <si>
    <t xml:space="preserve">2. Składki na ubezpieczenia społeczne </t>
  </si>
  <si>
    <t xml:space="preserve">3. Wynagrodzenia i pochodne od wynagrodzeń - 2 etaty </t>
  </si>
  <si>
    <t xml:space="preserve">4. Pozostałe wydatki </t>
  </si>
  <si>
    <t xml:space="preserve">1. Świadczenia społeczne (w tym: z dotacji na zadania  zlecone 69 557zł; z dotacji na zadania własne 64 821 zł; zadania własne gminy 184 284 zł) </t>
  </si>
  <si>
    <t>a) Środki własne gminy wykorzystano na wypłatę następujących zasiłków:</t>
  </si>
  <si>
    <t xml:space="preserve"> - obiady dla dzieci i zasiłki  celowe z      przeznaczeniem na zakup posiłku </t>
  </si>
  <si>
    <t xml:space="preserve">- zasiłki celowe (żywność, lekarstwa, opłacenie energii, przedszkola) </t>
  </si>
  <si>
    <t xml:space="preserve">- zasiłki okresowe </t>
  </si>
  <si>
    <t>b) Środki z dotacji na zadania zlecone wykorzystano w kwocie</t>
  </si>
  <si>
    <t>c) Środki z dotacji na zadania własne wykorzystano w kwocie</t>
  </si>
  <si>
    <t>1. Dotacja przedmiotowa z budżetu dla zakładu budżetowego na oczyszczanie miasta i wsi oraz zimowe utrzymanie dróg</t>
  </si>
  <si>
    <t>2.Zakup worków na śmieci</t>
  </si>
  <si>
    <t>4. Utrzymanie drzewostanu usytuowanego na terenach Gminy Kuźnia Raciborska</t>
  </si>
  <si>
    <t>1. Dotacja przedmiotowa z budżetu dla zakładu budżetowego na utrzymanie zieleni</t>
  </si>
  <si>
    <t>1. Dobudowa punktów oświetlenia ulicznego na terenie gminy</t>
  </si>
  <si>
    <t>Wpływy i wydatki związane  z gromadzeniem środków z opłat produktowych</t>
  </si>
  <si>
    <t>2. Modernizacja placu zabaw - sołectwo Jankowice</t>
  </si>
  <si>
    <t>1. Budowa ośrodka kulturalno - sportowo -rekreacyjnego z częścią taneczno -gastronomiczną przy ul. Raciborskiej w miejscowości Turze</t>
  </si>
  <si>
    <t>2. Modernizacja Wiejskiego Ośrodka Kultury w miejscowości Ruda</t>
  </si>
  <si>
    <t>1. Wykonanie przyłącza wodociągowego do budynku hoteliku na terenie stacji kolejki wąskotorowej w Rudach</t>
  </si>
  <si>
    <t>2. Remont obiektu sportowego</t>
  </si>
  <si>
    <t>1. Zabudowa skrzynki elektrycznej na boisku sportowym w Budziskach</t>
  </si>
  <si>
    <t>18.</t>
  </si>
  <si>
    <t>19.</t>
  </si>
  <si>
    <t>4. Sporządzanie wyceny nieruchomości , map, dokumentacji geodezyjnej</t>
  </si>
  <si>
    <t xml:space="preserve">1.Zakup sprzętu biurowego dla posterunku Policji w Rudach (w tym m.in. zakup komputera, monitora, faxu, skanera i kserokopiarki - wpłata na Fundusz Wsparcia Policji)
</t>
  </si>
  <si>
    <t>Dochody od osób prawnych, od osób fizycznych i od innych jednostek nieposiadających osobowości prawnej oraz wydatki związane z ich poborem</t>
  </si>
  <si>
    <t>5. Pozostałe wydatki  - zakup materiałów i wyposażenia</t>
  </si>
  <si>
    <t>2.Pozostałe wydatki w tym: nagrody dla uczniów biorących udział w zawodach sportowych - 5 043,39 zł, usługi transportowe 619,60 zł</t>
  </si>
  <si>
    <t xml:space="preserve">2. Budowa sieci wodociągowej z rur PCV fi110-połączenie sieci wodociągowej przy ul. Browarnej w Kuźni Raciborskiej z siecią wodociągową przy ul. Fabrycznej w miejscowości Budziska </t>
  </si>
  <si>
    <t>3. Współpraca Rudy - Bolatice          (wydanie gazetki integracyjnej)</t>
  </si>
  <si>
    <t>Przedszkole w miejscowości Rudy</t>
  </si>
  <si>
    <t>Przedszkole w miejscowości Turze:</t>
  </si>
  <si>
    <t>Przedszkole w miejscowości Budziska:</t>
  </si>
  <si>
    <t>Przedszkole w miejscowości Siedliska:</t>
  </si>
  <si>
    <t>Gimnazjum w miejscowości Rudy</t>
  </si>
  <si>
    <t xml:space="preserve">zakup oleju napędowego do autobusu szkolnego - 10 746 zł, dowóz uczniów do ZSO i Przedszkola w Rudach - 29303 zł, </t>
  </si>
  <si>
    <t>ZFŚS - 4800zł, czynsz - 2855 zł, usługi pocztowe i telefoniczne -        2967zł, prenumerata czasopism -    1262zł,  materiały administracyjno-biurowe - 6848 zł, podróże służbowe - 1437,35 zł.</t>
  </si>
  <si>
    <t>zakup materiałów i wyposażenia  -  1273,30 zł, energia elektryczna i woda - 1600,19 zł, ZFŚS - 4 600 zł</t>
  </si>
  <si>
    <t>ZFŚS dla emerytów i rencistów-      32500 zł, zakup nagród dla uczniów     3840 zł, zakup usług pozostałych - ogłoszenia  w prasie o konkursach na dyrektorów placówek oświatowych -11090,32 zł</t>
  </si>
  <si>
    <t xml:space="preserve">n) jednorazowa zapomoga z tytułu urodzenia  dziecka </t>
  </si>
  <si>
    <t>Wytwarzanie i zaopatrywanie w energię elektryczną, gaz i wodę</t>
  </si>
  <si>
    <t>1. Opracowania planów zagospodarowania przestrzennego</t>
  </si>
  <si>
    <r>
      <t>Załącznik Nr 2 do Zarządzenia Nr B.0151-160/06 Burmistrza Miasta Kuźnia Raciborska 
z dnia 28 sierpnia 2006 r.</t>
    </r>
    <r>
      <rPr>
        <sz val="10"/>
        <rFont val="Arial CE"/>
        <family val="2"/>
      </rPr>
      <t xml:space="preserve">
 </t>
    </r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</si>
</sst>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0_ ;\-#,##0.00\ "/>
    <numFmt numFmtId="184" formatCode="#,##0.0"/>
  </numFmts>
  <fonts count="1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8"/>
      <name val="Arial CE"/>
      <family val="0"/>
    </font>
    <font>
      <b/>
      <sz val="8"/>
      <name val="Arial"/>
      <family val="2"/>
    </font>
    <font>
      <sz val="10"/>
      <color indexed="53"/>
      <name val="Arial CE"/>
      <family val="2"/>
    </font>
    <font>
      <b/>
      <sz val="10"/>
      <color indexed="53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3" fontId="7" fillId="2" borderId="1" xfId="0" applyNumberFormat="1" applyFont="1" applyFill="1" applyBorder="1" applyAlignment="1">
      <alignment horizontal="right"/>
    </xf>
    <xf numFmtId="10" fontId="6" fillId="2" borderId="1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right"/>
    </xf>
    <xf numFmtId="10" fontId="6" fillId="3" borderId="1" xfId="0" applyNumberFormat="1" applyFont="1" applyFill="1" applyBorder="1" applyAlignment="1">
      <alignment horizontal="right"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10" fontId="8" fillId="2" borderId="1" xfId="0" applyNumberFormat="1" applyFont="1" applyFill="1" applyBorder="1" applyAlignment="1">
      <alignment horizontal="right" vertical="center"/>
    </xf>
    <xf numFmtId="10" fontId="7" fillId="2" borderId="1" xfId="0" applyNumberFormat="1" applyFont="1" applyFill="1" applyBorder="1" applyAlignment="1">
      <alignment horizontal="right" vertical="center"/>
    </xf>
    <xf numFmtId="10" fontId="6" fillId="2" borderId="1" xfId="0" applyNumberFormat="1" applyFont="1" applyFill="1" applyBorder="1" applyAlignment="1">
      <alignment horizontal="right" vertical="center"/>
    </xf>
    <xf numFmtId="10" fontId="6" fillId="3" borderId="1" xfId="0" applyNumberFormat="1" applyFont="1" applyFill="1" applyBorder="1" applyAlignment="1">
      <alignment horizontal="right" vertical="center"/>
    </xf>
    <xf numFmtId="4" fontId="0" fillId="3" borderId="0" xfId="0" applyNumberFormat="1" applyFill="1" applyAlignment="1">
      <alignment/>
    </xf>
    <xf numFmtId="0" fontId="12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/>
    </xf>
    <xf numFmtId="10" fontId="7" fillId="2" borderId="1" xfId="0" applyNumberFormat="1" applyFont="1" applyFill="1" applyBorder="1" applyAlignment="1">
      <alignment horizontal="right" vertical="center"/>
    </xf>
    <xf numFmtId="10" fontId="7" fillId="0" borderId="1" xfId="0" applyNumberFormat="1" applyFont="1" applyFill="1" applyBorder="1" applyAlignment="1">
      <alignment horizontal="right" vertical="center"/>
    </xf>
    <xf numFmtId="10" fontId="7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/>
    </xf>
    <xf numFmtId="4" fontId="7" fillId="2" borderId="1" xfId="0" applyNumberFormat="1" applyFont="1" applyFill="1" applyBorder="1" applyAlignment="1">
      <alignment horizontal="right" vertical="center"/>
    </xf>
    <xf numFmtId="4" fontId="7" fillId="2" borderId="1" xfId="15" applyNumberFormat="1" applyFont="1" applyFill="1" applyBorder="1" applyAlignment="1">
      <alignment horizontal="right" vertical="center"/>
    </xf>
    <xf numFmtId="4" fontId="6" fillId="3" borderId="1" xfId="15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0" fillId="2" borderId="1" xfId="0" applyNumberFormat="1" applyFont="1" applyFill="1" applyBorder="1" applyAlignment="1">
      <alignment horizontal="right" vertical="center"/>
    </xf>
    <xf numFmtId="4" fontId="0" fillId="2" borderId="1" xfId="15" applyNumberFormat="1" applyFill="1" applyBorder="1" applyAlignment="1">
      <alignment horizontal="right" vertical="center"/>
    </xf>
    <xf numFmtId="4" fontId="0" fillId="2" borderId="1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/>
    </xf>
    <xf numFmtId="4" fontId="1" fillId="3" borderId="1" xfId="15" applyNumberFormat="1" applyFont="1" applyFill="1" applyBorder="1" applyAlignment="1">
      <alignment horizontal="right" vertical="center"/>
    </xf>
    <xf numFmtId="4" fontId="0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4" fontId="1" fillId="4" borderId="1" xfId="0" applyNumberFormat="1" applyFont="1" applyFill="1" applyBorder="1" applyAlignment="1">
      <alignment horizontal="right" vertical="center"/>
    </xf>
    <xf numFmtId="4" fontId="0" fillId="2" borderId="1" xfId="0" applyNumberFormat="1" applyFon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0" xfId="0" applyFill="1" applyAlignment="1">
      <alignment/>
    </xf>
    <xf numFmtId="10" fontId="17" fillId="0" borderId="1" xfId="0" applyNumberFormat="1" applyFont="1" applyFill="1" applyBorder="1" applyAlignment="1">
      <alignment horizontal="right" vertical="center"/>
    </xf>
    <xf numFmtId="4" fontId="8" fillId="5" borderId="1" xfId="0" applyNumberFormat="1" applyFont="1" applyFill="1" applyBorder="1" applyAlignment="1">
      <alignment horizontal="right" vertical="center"/>
    </xf>
    <xf numFmtId="10" fontId="8" fillId="5" borderId="1" xfId="0" applyNumberFormat="1" applyFont="1" applyFill="1" applyBorder="1" applyAlignment="1">
      <alignment horizontal="right" vertical="center"/>
    </xf>
    <xf numFmtId="0" fontId="0" fillId="5" borderId="0" xfId="0" applyFill="1" applyAlignment="1">
      <alignment/>
    </xf>
    <xf numFmtId="4" fontId="0" fillId="5" borderId="1" xfId="0" applyNumberFormat="1" applyFill="1" applyBorder="1" applyAlignment="1">
      <alignment horizontal="right" vertical="center"/>
    </xf>
    <xf numFmtId="10" fontId="7" fillId="5" borderId="1" xfId="0" applyNumberFormat="1" applyFont="1" applyFill="1" applyBorder="1" applyAlignment="1">
      <alignment horizontal="right" vertical="center"/>
    </xf>
    <xf numFmtId="4" fontId="8" fillId="5" borderId="1" xfId="0" applyNumberFormat="1" applyFont="1" applyFill="1" applyBorder="1" applyAlignment="1">
      <alignment horizontal="right" vertical="center"/>
    </xf>
    <xf numFmtId="4" fontId="4" fillId="5" borderId="1" xfId="0" applyNumberFormat="1" applyFont="1" applyFill="1" applyBorder="1" applyAlignment="1">
      <alignment horizontal="right" vertical="center"/>
    </xf>
    <xf numFmtId="10" fontId="8" fillId="5" borderId="1" xfId="0" applyNumberFormat="1" applyFont="1" applyFill="1" applyBorder="1" applyAlignment="1">
      <alignment horizontal="right" vertical="center"/>
    </xf>
    <xf numFmtId="0" fontId="4" fillId="5" borderId="0" xfId="0" applyFont="1" applyFill="1" applyAlignment="1">
      <alignment/>
    </xf>
    <xf numFmtId="4" fontId="4" fillId="5" borderId="1" xfId="0" applyNumberFormat="1" applyFont="1" applyFill="1" applyBorder="1" applyAlignment="1">
      <alignment horizontal="right" vertic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/>
    </xf>
    <xf numFmtId="4" fontId="15" fillId="3" borderId="1" xfId="0" applyNumberFormat="1" applyFont="1" applyFill="1" applyBorder="1" applyAlignment="1">
      <alignment horizontal="right" vertical="center"/>
    </xf>
    <xf numFmtId="4" fontId="15" fillId="0" borderId="1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right" vertical="center"/>
    </xf>
    <xf numFmtId="4" fontId="0" fillId="2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right" vertical="center"/>
    </xf>
    <xf numFmtId="4" fontId="0" fillId="2" borderId="0" xfId="0" applyNumberFormat="1" applyFill="1" applyAlignment="1">
      <alignment/>
    </xf>
    <xf numFmtId="4" fontId="11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right"/>
    </xf>
    <xf numFmtId="4" fontId="0" fillId="2" borderId="1" xfId="0" applyNumberFormat="1" applyFont="1" applyFill="1" applyBorder="1" applyAlignment="1">
      <alignment horizontal="right"/>
    </xf>
    <xf numFmtId="4" fontId="4" fillId="5" borderId="1" xfId="15" applyNumberFormat="1" applyFont="1" applyFill="1" applyBorder="1" applyAlignment="1">
      <alignment horizontal="right" vertical="center"/>
    </xf>
    <xf numFmtId="4" fontId="16" fillId="2" borderId="1" xfId="0" applyNumberFormat="1" applyFont="1" applyFill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12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/>
    </xf>
    <xf numFmtId="4" fontId="7" fillId="5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8" fillId="5" borderId="0" xfId="0" applyNumberFormat="1" applyFont="1" applyFill="1" applyBorder="1" applyAlignment="1">
      <alignment/>
    </xf>
    <xf numFmtId="4" fontId="9" fillId="2" borderId="0" xfId="0" applyNumberFormat="1" applyFont="1" applyFill="1" applyBorder="1" applyAlignment="1">
      <alignment/>
    </xf>
    <xf numFmtId="4" fontId="10" fillId="2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0" fillId="5" borderId="0" xfId="0" applyNumberFormat="1" applyFill="1" applyAlignment="1">
      <alignment/>
    </xf>
    <xf numFmtId="4" fontId="0" fillId="5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10" fontId="8" fillId="0" borderId="1" xfId="0" applyNumberFormat="1" applyFont="1" applyFill="1" applyBorder="1" applyAlignment="1">
      <alignment horizontal="right" vertical="center"/>
    </xf>
    <xf numFmtId="10" fontId="6" fillId="4" borderId="1" xfId="0" applyNumberFormat="1" applyFont="1" applyFill="1" applyBorder="1" applyAlignment="1">
      <alignment horizontal="right" vertical="center"/>
    </xf>
    <xf numFmtId="4" fontId="4" fillId="6" borderId="1" xfId="0" applyNumberFormat="1" applyFont="1" applyFill="1" applyBorder="1" applyAlignment="1">
      <alignment horizontal="right" vertical="center"/>
    </xf>
    <xf numFmtId="10" fontId="8" fillId="6" borderId="1" xfId="0" applyNumberFormat="1" applyFont="1" applyFill="1" applyBorder="1" applyAlignment="1">
      <alignment horizontal="right" vertical="center"/>
    </xf>
    <xf numFmtId="4" fontId="7" fillId="6" borderId="0" xfId="0" applyNumberFormat="1" applyFont="1" applyFill="1" applyBorder="1" applyAlignment="1">
      <alignment/>
    </xf>
    <xf numFmtId="0" fontId="0" fillId="6" borderId="0" xfId="0" applyFill="1" applyAlignment="1">
      <alignment/>
    </xf>
    <xf numFmtId="4" fontId="4" fillId="6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0" fontId="7" fillId="0" borderId="1" xfId="0" applyNumberFormat="1" applyFont="1" applyFill="1" applyBorder="1" applyAlignment="1">
      <alignment horizontal="right" vertical="center"/>
    </xf>
    <xf numFmtId="10" fontId="7" fillId="5" borderId="0" xfId="0" applyNumberFormat="1" applyFont="1" applyFill="1" applyBorder="1" applyAlignment="1">
      <alignment/>
    </xf>
    <xf numFmtId="4" fontId="4" fillId="6" borderId="1" xfId="0" applyNumberFormat="1" applyFont="1" applyFill="1" applyBorder="1" applyAlignment="1" quotePrefix="1">
      <alignment horizontal="right" vertical="center"/>
    </xf>
    <xf numFmtId="49" fontId="6" fillId="2" borderId="1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0" fillId="2" borderId="1" xfId="0" applyNumberFormat="1" applyFont="1" applyFill="1" applyBorder="1" applyAlignment="1">
      <alignment horizontal="left" vertical="center" wrapText="1"/>
    </xf>
    <xf numFmtId="0" fontId="11" fillId="2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/>
    </xf>
    <xf numFmtId="0" fontId="0" fillId="2" borderId="1" xfId="0" applyNumberFormat="1" applyFill="1" applyBorder="1" applyAlignment="1">
      <alignment horizontal="right"/>
    </xf>
    <xf numFmtId="0" fontId="0" fillId="2" borderId="1" xfId="0" applyNumberFormat="1" applyFill="1" applyBorder="1" applyAlignment="1">
      <alignment/>
    </xf>
    <xf numFmtId="0" fontId="1" fillId="3" borderId="1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wrapText="1"/>
    </xf>
    <xf numFmtId="0" fontId="0" fillId="2" borderId="1" xfId="0" applyNumberFormat="1" applyFont="1" applyFill="1" applyBorder="1" applyAlignment="1">
      <alignment horizontal="right" vertical="center"/>
    </xf>
    <xf numFmtId="0" fontId="0" fillId="2" borderId="1" xfId="0" applyNumberFormat="1" applyFont="1" applyFill="1" applyBorder="1" applyAlignment="1">
      <alignment wrapText="1"/>
    </xf>
    <xf numFmtId="0" fontId="4" fillId="5" borderId="1" xfId="0" applyNumberFormat="1" applyFont="1" applyFill="1" applyBorder="1" applyAlignment="1">
      <alignment horizontal="right" vertical="center"/>
    </xf>
    <xf numFmtId="0" fontId="4" fillId="5" borderId="1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>
      <alignment horizontal="right" vertical="center"/>
    </xf>
    <xf numFmtId="0" fontId="0" fillId="2" borderId="1" xfId="0" applyNumberFormat="1" applyFill="1" applyBorder="1" applyAlignment="1">
      <alignment horizontal="left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left" vertical="center" wrapText="1"/>
    </xf>
    <xf numFmtId="0" fontId="16" fillId="2" borderId="1" xfId="0" applyNumberFormat="1" applyFont="1" applyFill="1" applyBorder="1" applyAlignment="1">
      <alignment horizontal="left" vertical="center" wrapText="1"/>
    </xf>
    <xf numFmtId="0" fontId="1" fillId="3" borderId="1" xfId="0" applyNumberFormat="1" applyFont="1" applyFill="1" applyBorder="1" applyAlignment="1">
      <alignment horizontal="left" vertical="center" wrapText="1"/>
    </xf>
    <xf numFmtId="0" fontId="15" fillId="3" borderId="1" xfId="0" applyNumberFormat="1" applyFont="1" applyFill="1" applyBorder="1" applyAlignment="1">
      <alignment horizontal="right" vertical="center"/>
    </xf>
    <xf numFmtId="0" fontId="16" fillId="3" borderId="1" xfId="0" applyNumberFormat="1" applyFont="1" applyFill="1" applyBorder="1" applyAlignment="1">
      <alignment horizontal="right" vertical="center"/>
    </xf>
    <xf numFmtId="0" fontId="15" fillId="3" borderId="1" xfId="0" applyNumberFormat="1" applyFont="1" applyFill="1" applyBorder="1" applyAlignment="1">
      <alignment horizontal="left" vertical="center" wrapText="1"/>
    </xf>
    <xf numFmtId="0" fontId="15" fillId="0" borderId="1" xfId="0" applyNumberFormat="1" applyFont="1" applyFill="1" applyBorder="1" applyAlignment="1">
      <alignment horizontal="right" vertical="center"/>
    </xf>
    <xf numFmtId="0" fontId="16" fillId="0" borderId="1" xfId="0" applyNumberFormat="1" applyFont="1" applyFill="1" applyBorder="1" applyAlignment="1">
      <alignment horizontal="right" vertical="center"/>
    </xf>
    <xf numFmtId="0" fontId="15" fillId="0" borderId="1" xfId="0" applyNumberFormat="1" applyFont="1" applyFill="1" applyBorder="1" applyAlignment="1">
      <alignment horizontal="left" vertical="center" wrapText="1"/>
    </xf>
    <xf numFmtId="0" fontId="4" fillId="5" borderId="1" xfId="0" applyNumberFormat="1" applyFont="1" applyFill="1" applyBorder="1" applyAlignment="1">
      <alignment horizontal="right" vertical="center"/>
    </xf>
    <xf numFmtId="0" fontId="4" fillId="5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left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4" xfId="0" applyNumberFormat="1" applyFill="1" applyBorder="1" applyAlignment="1">
      <alignment horizontal="center" vertical="center" wrapText="1"/>
    </xf>
    <xf numFmtId="0" fontId="0" fillId="2" borderId="3" xfId="0" applyNumberFormat="1" applyFill="1" applyBorder="1" applyAlignment="1">
      <alignment horizontal="center" vertical="center" wrapText="1"/>
    </xf>
    <xf numFmtId="0" fontId="0" fillId="5" borderId="1" xfId="0" applyNumberFormat="1" applyFill="1" applyBorder="1" applyAlignment="1">
      <alignment horizontal="right" vertical="center"/>
    </xf>
    <xf numFmtId="0" fontId="0" fillId="0" borderId="1" xfId="0" applyNumberFormat="1" applyBorder="1" applyAlignment="1">
      <alignment/>
    </xf>
    <xf numFmtId="0" fontId="0" fillId="3" borderId="1" xfId="0" applyNumberFormat="1" applyFill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0" fontId="0" fillId="5" borderId="1" xfId="0" applyNumberFormat="1" applyFont="1" applyFill="1" applyBorder="1" applyAlignment="1">
      <alignment horizontal="center" vertical="center" wrapText="1"/>
    </xf>
    <xf numFmtId="0" fontId="0" fillId="5" borderId="1" xfId="0" applyNumberFormat="1" applyFont="1" applyFill="1" applyBorder="1" applyAlignment="1">
      <alignment horizontal="left" vertical="center" wrapText="1"/>
    </xf>
    <xf numFmtId="0" fontId="0" fillId="2" borderId="1" xfId="0" applyNumberFormat="1" applyFont="1" applyFill="1" applyBorder="1" applyAlignment="1">
      <alignment horizontal="left" vertical="center" wrapText="1"/>
    </xf>
    <xf numFmtId="0" fontId="5" fillId="5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right" vertical="center"/>
    </xf>
    <xf numFmtId="0" fontId="0" fillId="0" borderId="1" xfId="0" applyNumberFormat="1" applyFont="1" applyFill="1" applyBorder="1" applyAlignment="1">
      <alignment horizontal="right" vertical="center"/>
    </xf>
    <xf numFmtId="0" fontId="0" fillId="2" borderId="1" xfId="0" applyNumberFormat="1" applyFont="1" applyFill="1" applyBorder="1" applyAlignment="1">
      <alignment horizontal="right" vertical="center"/>
    </xf>
    <xf numFmtId="0" fontId="0" fillId="2" borderId="1" xfId="0" applyNumberFormat="1" applyFont="1" applyFill="1" applyBorder="1" applyAlignment="1">
      <alignment horizontal="left" vertical="center" wrapText="1"/>
    </xf>
    <xf numFmtId="0" fontId="0" fillId="6" borderId="1" xfId="0" applyNumberFormat="1" applyFont="1" applyFill="1" applyBorder="1" applyAlignment="1">
      <alignment horizontal="right" vertical="center"/>
    </xf>
    <xf numFmtId="0" fontId="4" fillId="6" borderId="1" xfId="0" applyNumberFormat="1" applyFont="1" applyFill="1" applyBorder="1" applyAlignment="1">
      <alignment horizontal="left" vertical="center" wrapText="1"/>
    </xf>
    <xf numFmtId="0" fontId="0" fillId="2" borderId="1" xfId="0" applyNumberFormat="1" applyFont="1" applyFill="1" applyBorder="1" applyAlignment="1">
      <alignment vertical="center"/>
    </xf>
    <xf numFmtId="0" fontId="0" fillId="2" borderId="1" xfId="0" applyNumberFormat="1" applyFont="1" applyFill="1" applyBorder="1" applyAlignment="1">
      <alignment horizontal="right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left" vertical="center" wrapText="1"/>
    </xf>
    <xf numFmtId="0" fontId="4" fillId="6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>
      <alignment horizontal="left" vertical="center" wrapText="1"/>
    </xf>
    <xf numFmtId="0" fontId="1" fillId="6" borderId="1" xfId="0" applyNumberFormat="1" applyFont="1" applyFill="1" applyBorder="1" applyAlignment="1">
      <alignment horizontal="right" vertical="center"/>
    </xf>
    <xf numFmtId="0" fontId="0" fillId="6" borderId="1" xfId="0" applyNumberFormat="1" applyFont="1" applyFill="1" applyBorder="1" applyAlignment="1">
      <alignment horizontal="right" vertical="center"/>
    </xf>
    <xf numFmtId="0" fontId="14" fillId="6" borderId="1" xfId="0" applyNumberFormat="1" applyFont="1" applyFill="1" applyBorder="1" applyAlignment="1">
      <alignment horizontal="right" vertical="center"/>
    </xf>
    <xf numFmtId="0" fontId="13" fillId="6" borderId="1" xfId="0" applyNumberFormat="1" applyFont="1" applyFill="1" applyBorder="1" applyAlignment="1">
      <alignment horizontal="right" vertical="center"/>
    </xf>
    <xf numFmtId="0" fontId="14" fillId="0" borderId="1" xfId="0" applyNumberFormat="1" applyFont="1" applyFill="1" applyBorder="1" applyAlignment="1">
      <alignment horizontal="right" vertical="center"/>
    </xf>
    <xf numFmtId="0" fontId="13" fillId="0" borderId="1" xfId="0" applyNumberFormat="1" applyFont="1" applyFill="1" applyBorder="1" applyAlignment="1">
      <alignment horizontal="right" vertical="center"/>
    </xf>
    <xf numFmtId="0" fontId="14" fillId="2" borderId="1" xfId="0" applyNumberFormat="1" applyFont="1" applyFill="1" applyBorder="1" applyAlignment="1">
      <alignment horizontal="right" vertical="center"/>
    </xf>
    <xf numFmtId="0" fontId="13" fillId="2" borderId="1" xfId="0" applyNumberFormat="1" applyFont="1" applyFill="1" applyBorder="1" applyAlignment="1">
      <alignment horizontal="right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5" borderId="1" xfId="0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/>
    </xf>
    <xf numFmtId="0" fontId="0" fillId="2" borderId="1" xfId="0" applyNumberFormat="1" applyFill="1" applyBorder="1" applyAlignment="1">
      <alignment horizontal="center" vertical="center"/>
    </xf>
    <xf numFmtId="0" fontId="0" fillId="5" borderId="2" xfId="0" applyNumberFormat="1" applyFill="1" applyBorder="1" applyAlignment="1">
      <alignment horizontal="center" vertical="center"/>
    </xf>
    <xf numFmtId="0" fontId="0" fillId="5" borderId="8" xfId="0" applyNumberFormat="1" applyFill="1" applyBorder="1" applyAlignment="1">
      <alignment horizontal="center" vertical="center"/>
    </xf>
    <xf numFmtId="0" fontId="4" fillId="5" borderId="3" xfId="0" applyNumberFormat="1" applyFont="1" applyFill="1" applyBorder="1" applyAlignment="1">
      <alignment horizontal="center" vertical="center"/>
    </xf>
    <xf numFmtId="0" fontId="0" fillId="2" borderId="8" xfId="0" applyNumberForma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left" vertical="center" wrapText="1"/>
    </xf>
    <xf numFmtId="0" fontId="0" fillId="2" borderId="1" xfId="0" applyNumberFormat="1" applyFont="1" applyFill="1" applyBorder="1" applyAlignment="1">
      <alignment vertical="center"/>
    </xf>
    <xf numFmtId="0" fontId="0" fillId="5" borderId="1" xfId="0" applyNumberFormat="1" applyFont="1" applyFill="1" applyBorder="1" applyAlignment="1">
      <alignment vertical="center"/>
    </xf>
    <xf numFmtId="0" fontId="4" fillId="5" borderId="1" xfId="0" applyNumberFormat="1" applyFont="1" applyFill="1" applyBorder="1" applyAlignment="1">
      <alignment vertical="center"/>
    </xf>
    <xf numFmtId="0" fontId="0" fillId="5" borderId="1" xfId="0" applyNumberFormat="1" applyFill="1" applyBorder="1" applyAlignment="1">
      <alignment horizontal="left" vertical="center" wrapText="1"/>
    </xf>
    <xf numFmtId="0" fontId="0" fillId="0" borderId="0" xfId="0" applyNumberFormat="1" applyAlignment="1">
      <alignment/>
    </xf>
    <xf numFmtId="0" fontId="0" fillId="5" borderId="1" xfId="0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/>
    </xf>
    <xf numFmtId="0" fontId="0" fillId="5" borderId="1" xfId="0" applyNumberForma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wrapText="1"/>
    </xf>
    <xf numFmtId="0" fontId="0" fillId="0" borderId="0" xfId="0" applyAlignment="1">
      <alignment wrapText="1"/>
    </xf>
    <xf numFmtId="0" fontId="0" fillId="2" borderId="5" xfId="0" applyNumberFormat="1" applyFill="1" applyBorder="1" applyAlignment="1">
      <alignment horizontal="center" vertical="center"/>
    </xf>
    <xf numFmtId="0" fontId="0" fillId="2" borderId="6" xfId="0" applyNumberFormat="1" applyFill="1" applyBorder="1" applyAlignment="1">
      <alignment horizontal="center" vertical="center"/>
    </xf>
    <xf numFmtId="0" fontId="0" fillId="2" borderId="7" xfId="0" applyNumberFormat="1" applyFill="1" applyBorder="1" applyAlignment="1">
      <alignment horizontal="center" vertical="center"/>
    </xf>
    <xf numFmtId="0" fontId="0" fillId="2" borderId="9" xfId="0" applyNumberFormat="1" applyFill="1" applyBorder="1" applyAlignment="1">
      <alignment horizontal="center" vertical="center"/>
    </xf>
    <xf numFmtId="0" fontId="0" fillId="2" borderId="10" xfId="0" applyNumberFormat="1" applyFill="1" applyBorder="1" applyAlignment="1">
      <alignment horizontal="center" vertical="center"/>
    </xf>
    <xf numFmtId="0" fontId="0" fillId="2" borderId="11" xfId="0" applyNumberFormat="1" applyFill="1" applyBorder="1" applyAlignment="1">
      <alignment horizontal="center" vertical="center"/>
    </xf>
    <xf numFmtId="0" fontId="0" fillId="2" borderId="12" xfId="0" applyNumberFormat="1" applyFill="1" applyBorder="1" applyAlignment="1">
      <alignment horizontal="center" vertical="center"/>
    </xf>
    <xf numFmtId="0" fontId="0" fillId="2" borderId="6" xfId="0" applyNumberFormat="1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>
      <alignment horizontal="center" vertical="center"/>
    </xf>
    <xf numFmtId="0" fontId="0" fillId="2" borderId="10" xfId="0" applyNumberFormat="1" applyFont="1" applyFill="1" applyBorder="1" applyAlignment="1">
      <alignment horizontal="center" vertical="center"/>
    </xf>
    <xf numFmtId="0" fontId="0" fillId="2" borderId="11" xfId="0" applyNumberFormat="1" applyFont="1" applyFill="1" applyBorder="1" applyAlignment="1">
      <alignment horizontal="center" vertical="center"/>
    </xf>
    <xf numFmtId="0" fontId="0" fillId="2" borderId="12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 vertical="center"/>
    </xf>
    <xf numFmtId="0" fontId="0" fillId="2" borderId="13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>
      <alignment horizontal="center" vertical="center"/>
    </xf>
    <xf numFmtId="0" fontId="0" fillId="2" borderId="10" xfId="0" applyNumberFormat="1" applyFont="1" applyFill="1" applyBorder="1" applyAlignment="1">
      <alignment horizontal="center" vertical="center"/>
    </xf>
    <xf numFmtId="0" fontId="0" fillId="2" borderId="11" xfId="0" applyNumberFormat="1" applyFont="1" applyFill="1" applyBorder="1" applyAlignment="1">
      <alignment horizontal="center" vertical="center"/>
    </xf>
    <xf numFmtId="0" fontId="0" fillId="2" borderId="12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 vertical="center"/>
    </xf>
    <xf numFmtId="0" fontId="0" fillId="2" borderId="13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0" fillId="2" borderId="13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2" borderId="4" xfId="0" applyNumberForma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0" fillId="2" borderId="9" xfId="0" applyNumberFormat="1" applyFont="1" applyFill="1" applyBorder="1" applyAlignment="1">
      <alignment horizontal="center" vertical="center"/>
    </xf>
    <xf numFmtId="0" fontId="0" fillId="2" borderId="10" xfId="0" applyNumberFormat="1" applyFont="1" applyFill="1" applyBorder="1" applyAlignment="1">
      <alignment horizontal="center" vertical="center"/>
    </xf>
    <xf numFmtId="0" fontId="0" fillId="2" borderId="1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9" xfId="0" applyNumberFormat="1" applyFill="1" applyBorder="1" applyAlignment="1">
      <alignment horizontal="center" vertical="center" wrapText="1"/>
    </xf>
    <xf numFmtId="0" fontId="0" fillId="2" borderId="10" xfId="0" applyNumberFormat="1" applyFill="1" applyBorder="1" applyAlignment="1">
      <alignment horizontal="center" vertical="center" wrapText="1"/>
    </xf>
    <xf numFmtId="0" fontId="0" fillId="2" borderId="11" xfId="0" applyNumberFormat="1" applyFill="1" applyBorder="1" applyAlignment="1">
      <alignment horizontal="center" vertical="center" wrapText="1"/>
    </xf>
    <xf numFmtId="0" fontId="0" fillId="2" borderId="5" xfId="0" applyNumberFormat="1" applyFill="1" applyBorder="1" applyAlignment="1">
      <alignment horizontal="center" vertical="center" wrapText="1"/>
    </xf>
    <xf numFmtId="0" fontId="0" fillId="2" borderId="6" xfId="0" applyNumberFormat="1" applyFill="1" applyBorder="1" applyAlignment="1">
      <alignment horizontal="center" vertical="center" wrapText="1"/>
    </xf>
    <xf numFmtId="0" fontId="0" fillId="2" borderId="7" xfId="0" applyNumberForma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12" xfId="0" applyNumberFormat="1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horizontal="center" vertical="center" wrapText="1"/>
    </xf>
    <xf numFmtId="0" fontId="0" fillId="2" borderId="13" xfId="0" applyNumberForma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4" xfId="0" applyNumberFormat="1" applyFill="1" applyBorder="1" applyAlignment="1">
      <alignment horizontal="center" vertical="center" wrapText="1"/>
    </xf>
    <xf numFmtId="0" fontId="0" fillId="2" borderId="3" xfId="0" applyNumberFormat="1" applyFill="1" applyBorder="1" applyAlignment="1">
      <alignment horizontal="center" vertical="center" wrapText="1"/>
    </xf>
    <xf numFmtId="0" fontId="0" fillId="2" borderId="9" xfId="0" applyNumberFormat="1" applyFont="1" applyFill="1" applyBorder="1" applyAlignment="1">
      <alignment horizontal="center" vertical="center" wrapText="1"/>
    </xf>
    <xf numFmtId="0" fontId="0" fillId="2" borderId="10" xfId="0" applyNumberFormat="1" applyFont="1" applyFill="1" applyBorder="1" applyAlignment="1">
      <alignment horizontal="center" vertical="center" wrapText="1"/>
    </xf>
    <xf numFmtId="0" fontId="0" fillId="2" borderId="11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2" borderId="5" xfId="0" applyNumberFormat="1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/>
    </xf>
    <xf numFmtId="4" fontId="0" fillId="2" borderId="0" xfId="0" applyNumberFormat="1" applyFont="1" applyFill="1" applyAlignment="1">
      <alignment horizontal="right" wrapText="1"/>
    </xf>
    <xf numFmtId="4" fontId="1" fillId="2" borderId="0" xfId="0" applyNumberFormat="1" applyFont="1" applyFill="1" applyAlignment="1">
      <alignment horizont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>
      <alignment horizontal="center" vertical="center" wrapText="1"/>
    </xf>
    <xf numFmtId="0" fontId="0" fillId="2" borderId="10" xfId="0" applyNumberFormat="1" applyFont="1" applyFill="1" applyBorder="1" applyAlignment="1">
      <alignment horizontal="center" vertical="center" wrapText="1"/>
    </xf>
    <xf numFmtId="0" fontId="0" fillId="2" borderId="11" xfId="0" applyNumberFormat="1" applyFont="1" applyFill="1" applyBorder="1" applyAlignment="1">
      <alignment horizontal="center" vertical="center" wrapText="1"/>
    </xf>
    <xf numFmtId="0" fontId="0" fillId="2" borderId="12" xfId="0" applyNumberFormat="1" applyFont="1" applyFill="1" applyBorder="1" applyAlignment="1">
      <alignment horizontal="center" vertical="center" wrapText="1"/>
    </xf>
    <xf numFmtId="0" fontId="0" fillId="2" borderId="0" xfId="0" applyNumberFormat="1" applyFont="1" applyFill="1" applyBorder="1" applyAlignment="1">
      <alignment horizontal="center" vertical="center" wrapText="1"/>
    </xf>
    <xf numFmtId="0" fontId="0" fillId="2" borderId="13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1" fillId="2" borderId="0" xfId="0" applyNumberFormat="1" applyFont="1" applyFill="1" applyAlignment="1">
      <alignment horizontal="righ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60"/>
  <sheetViews>
    <sheetView tabSelected="1" zoomScaleSheetLayoutView="100" workbookViewId="0" topLeftCell="A1">
      <selection activeCell="G5" sqref="G5"/>
    </sheetView>
  </sheetViews>
  <sheetFormatPr defaultColWidth="9.00390625" defaultRowHeight="12.75"/>
  <cols>
    <col min="1" max="1" width="3.75390625" style="0" customWidth="1"/>
    <col min="2" max="2" width="4.75390625" style="0" customWidth="1"/>
    <col min="3" max="3" width="7.25390625" style="0" customWidth="1"/>
    <col min="4" max="4" width="31.75390625" style="0" customWidth="1"/>
    <col min="5" max="5" width="12.75390625" style="3" bestFit="1" customWidth="1"/>
    <col min="6" max="6" width="12.00390625" style="3" customWidth="1"/>
    <col min="7" max="7" width="9.625" style="0" customWidth="1"/>
    <col min="8" max="8" width="11.00390625" style="3" customWidth="1"/>
    <col min="9" max="9" width="14.375" style="3" bestFit="1" customWidth="1"/>
  </cols>
  <sheetData>
    <row r="1" spans="1:9" s="198" customFormat="1" ht="40.5" customHeight="1">
      <c r="A1" s="282" t="s">
        <v>342</v>
      </c>
      <c r="B1" s="269"/>
      <c r="C1" s="269"/>
      <c r="D1" s="269"/>
      <c r="E1" s="269"/>
      <c r="F1" s="269"/>
      <c r="G1" s="269"/>
      <c r="H1" s="197"/>
      <c r="I1" s="197"/>
    </row>
    <row r="2" spans="1:9" ht="12.75">
      <c r="A2" s="4"/>
      <c r="B2" s="4"/>
      <c r="C2" s="4"/>
      <c r="D2" s="4"/>
      <c r="E2" s="55"/>
      <c r="F2" s="55"/>
      <c r="G2" s="10"/>
      <c r="H2" s="70"/>
      <c r="I2" s="70"/>
    </row>
    <row r="3" spans="1:9" ht="12.75">
      <c r="A3" s="270" t="s">
        <v>212</v>
      </c>
      <c r="B3" s="270"/>
      <c r="C3" s="270"/>
      <c r="D3" s="270"/>
      <c r="E3" s="270"/>
      <c r="F3" s="270"/>
      <c r="G3" s="270"/>
      <c r="H3" s="70"/>
      <c r="I3" s="70"/>
    </row>
    <row r="4" spans="1:9" ht="12.75">
      <c r="A4" s="270" t="s">
        <v>231</v>
      </c>
      <c r="B4" s="270"/>
      <c r="C4" s="270"/>
      <c r="D4" s="270"/>
      <c r="E4" s="270"/>
      <c r="F4" s="270"/>
      <c r="G4" s="270"/>
      <c r="H4" s="70"/>
      <c r="I4" s="70"/>
    </row>
    <row r="5" spans="1:9" ht="24.75" customHeight="1">
      <c r="A5" s="4"/>
      <c r="B5" s="4"/>
      <c r="C5" s="4"/>
      <c r="D5" s="4"/>
      <c r="E5" s="64"/>
      <c r="F5" s="56"/>
      <c r="G5" s="9"/>
      <c r="H5" s="70"/>
      <c r="I5" s="70"/>
    </row>
    <row r="6" spans="1:9" s="20" customFormat="1" ht="22.5">
      <c r="A6" s="98" t="s">
        <v>23</v>
      </c>
      <c r="B6" s="98" t="s">
        <v>0</v>
      </c>
      <c r="C6" s="99" t="s">
        <v>25</v>
      </c>
      <c r="D6" s="98" t="s">
        <v>26</v>
      </c>
      <c r="E6" s="65" t="s">
        <v>130</v>
      </c>
      <c r="F6" s="57" t="s">
        <v>131</v>
      </c>
      <c r="G6" s="19" t="s">
        <v>132</v>
      </c>
      <c r="H6" s="71"/>
      <c r="I6" s="71"/>
    </row>
    <row r="7" spans="1:9" s="96" customFormat="1" ht="12.75">
      <c r="A7" s="100">
        <v>1</v>
      </c>
      <c r="B7" s="100">
        <v>2</v>
      </c>
      <c r="C7" s="100">
        <v>3</v>
      </c>
      <c r="D7" s="100">
        <v>4</v>
      </c>
      <c r="E7" s="21">
        <v>5</v>
      </c>
      <c r="F7" s="94">
        <v>6</v>
      </c>
      <c r="G7" s="94">
        <v>7</v>
      </c>
      <c r="H7" s="95"/>
      <c r="I7" s="95"/>
    </row>
    <row r="8" spans="1:9" ht="12.75">
      <c r="A8" s="101"/>
      <c r="B8" s="101"/>
      <c r="C8" s="101"/>
      <c r="D8" s="102"/>
      <c r="E8" s="66"/>
      <c r="F8" s="58"/>
      <c r="G8" s="7"/>
      <c r="H8" s="72"/>
      <c r="I8" s="72"/>
    </row>
    <row r="9" spans="1:9" s="12" customFormat="1" ht="12.75">
      <c r="A9" s="103" t="s">
        <v>1</v>
      </c>
      <c r="B9" s="103" t="s">
        <v>84</v>
      </c>
      <c r="C9" s="103"/>
      <c r="D9" s="104" t="s">
        <v>24</v>
      </c>
      <c r="E9" s="26">
        <f>E11+E15+E23+E27</f>
        <v>280600</v>
      </c>
      <c r="F9" s="26">
        <f>F11+F15+F23+F27</f>
        <v>35531.49</v>
      </c>
      <c r="G9" s="11">
        <f>F9/E9</f>
        <v>0.12662683535281538</v>
      </c>
      <c r="H9" s="36"/>
      <c r="I9" s="36"/>
    </row>
    <row r="10" spans="1:9" ht="12.75">
      <c r="A10" s="105"/>
      <c r="B10" s="105"/>
      <c r="C10" s="105"/>
      <c r="D10" s="106"/>
      <c r="E10" s="67"/>
      <c r="F10" s="58"/>
      <c r="G10" s="8"/>
      <c r="H10" s="72"/>
      <c r="I10" s="72"/>
    </row>
    <row r="11" spans="1:9" s="47" customFormat="1" ht="12.75">
      <c r="A11" s="107"/>
      <c r="B11" s="107"/>
      <c r="C11" s="107" t="s">
        <v>83</v>
      </c>
      <c r="D11" s="108" t="s">
        <v>75</v>
      </c>
      <c r="E11" s="54">
        <f>E12</f>
        <v>20000</v>
      </c>
      <c r="F11" s="45">
        <f>F12</f>
        <v>20000</v>
      </c>
      <c r="G11" s="46">
        <f>F11/E11</f>
        <v>1</v>
      </c>
      <c r="H11" s="73"/>
      <c r="I11" s="73"/>
    </row>
    <row r="12" spans="1:9" ht="12.75">
      <c r="A12" s="109"/>
      <c r="B12" s="109"/>
      <c r="C12" s="109"/>
      <c r="D12" s="110" t="s">
        <v>65</v>
      </c>
      <c r="E12" s="25">
        <f>E13</f>
        <v>20000</v>
      </c>
      <c r="F12" s="27">
        <f>F13</f>
        <v>20000</v>
      </c>
      <c r="G12" s="15">
        <f>F12/E12</f>
        <v>1</v>
      </c>
      <c r="H12" s="72"/>
      <c r="I12" s="72"/>
    </row>
    <row r="13" spans="1:9" ht="51">
      <c r="A13" s="237" t="s">
        <v>140</v>
      </c>
      <c r="B13" s="237"/>
      <c r="C13" s="237"/>
      <c r="D13" s="110" t="s">
        <v>120</v>
      </c>
      <c r="E13" s="25">
        <v>20000</v>
      </c>
      <c r="F13" s="27">
        <v>20000</v>
      </c>
      <c r="G13" s="15">
        <f>F13/E13</f>
        <v>1</v>
      </c>
      <c r="H13" s="72"/>
      <c r="I13" s="72"/>
    </row>
    <row r="14" spans="1:9" ht="12.75">
      <c r="A14" s="109"/>
      <c r="B14" s="109"/>
      <c r="C14" s="109"/>
      <c r="D14" s="110"/>
      <c r="E14" s="25"/>
      <c r="F14" s="27"/>
      <c r="G14" s="16"/>
      <c r="H14" s="72"/>
      <c r="I14" s="72"/>
    </row>
    <row r="15" spans="1:9" s="47" customFormat="1" ht="25.5">
      <c r="A15" s="107"/>
      <c r="B15" s="107"/>
      <c r="C15" s="107" t="s">
        <v>86</v>
      </c>
      <c r="D15" s="108" t="s">
        <v>85</v>
      </c>
      <c r="E15" s="68">
        <f>E16</f>
        <v>246100</v>
      </c>
      <c r="F15" s="48">
        <f>F16</f>
        <v>14566</v>
      </c>
      <c r="G15" s="49">
        <f aca="true" t="shared" si="0" ref="G15:G21">F15/E15</f>
        <v>0.0591873222267371</v>
      </c>
      <c r="H15" s="73"/>
      <c r="I15" s="73"/>
    </row>
    <row r="16" spans="1:9" ht="12.75">
      <c r="A16" s="109"/>
      <c r="B16" s="109"/>
      <c r="C16" s="109"/>
      <c r="D16" s="110" t="s">
        <v>50</v>
      </c>
      <c r="E16" s="34">
        <f>E17+E18+E19+E20+E21</f>
        <v>246100</v>
      </c>
      <c r="F16" s="27">
        <f>F17+F18+F19+F20+F21</f>
        <v>14566</v>
      </c>
      <c r="G16" s="15">
        <f t="shared" si="0"/>
        <v>0.0591873222267371</v>
      </c>
      <c r="H16" s="72"/>
      <c r="I16" s="72"/>
    </row>
    <row r="17" spans="1:9" ht="51">
      <c r="A17" s="237" t="s">
        <v>140</v>
      </c>
      <c r="B17" s="237"/>
      <c r="C17" s="237"/>
      <c r="D17" s="112" t="s">
        <v>227</v>
      </c>
      <c r="E17" s="25">
        <v>10000</v>
      </c>
      <c r="F17" s="27">
        <v>0</v>
      </c>
      <c r="G17" s="15">
        <f t="shared" si="0"/>
        <v>0</v>
      </c>
      <c r="H17" s="72"/>
      <c r="I17" s="72"/>
    </row>
    <row r="18" spans="1:9" ht="76.5">
      <c r="A18" s="237"/>
      <c r="B18" s="237"/>
      <c r="C18" s="237"/>
      <c r="D18" s="112" t="s">
        <v>328</v>
      </c>
      <c r="E18" s="25">
        <v>105000</v>
      </c>
      <c r="F18" s="28">
        <v>2000</v>
      </c>
      <c r="G18" s="15">
        <f t="shared" si="0"/>
        <v>0.01904761904761905</v>
      </c>
      <c r="H18" s="72"/>
      <c r="I18" s="72"/>
    </row>
    <row r="19" spans="1:9" ht="89.25">
      <c r="A19" s="237"/>
      <c r="B19" s="237"/>
      <c r="C19" s="237"/>
      <c r="D19" s="112" t="s">
        <v>228</v>
      </c>
      <c r="E19" s="25">
        <v>55000</v>
      </c>
      <c r="F19" s="27">
        <v>12566</v>
      </c>
      <c r="G19" s="15">
        <f t="shared" si="0"/>
        <v>0.22847272727272727</v>
      </c>
      <c r="H19" s="72"/>
      <c r="I19" s="72"/>
    </row>
    <row r="20" spans="1:9" ht="38.25">
      <c r="A20" s="237"/>
      <c r="B20" s="237"/>
      <c r="C20" s="237"/>
      <c r="D20" s="112" t="s">
        <v>229</v>
      </c>
      <c r="E20" s="25">
        <v>46100</v>
      </c>
      <c r="F20" s="27">
        <v>0</v>
      </c>
      <c r="G20" s="15">
        <f t="shared" si="0"/>
        <v>0</v>
      </c>
      <c r="H20" s="72"/>
      <c r="I20" s="72"/>
    </row>
    <row r="21" spans="1:9" ht="63.75">
      <c r="A21" s="237"/>
      <c r="B21" s="237"/>
      <c r="C21" s="237"/>
      <c r="D21" s="113" t="s">
        <v>230</v>
      </c>
      <c r="E21" s="25">
        <v>30000</v>
      </c>
      <c r="F21" s="27">
        <v>0</v>
      </c>
      <c r="G21" s="15">
        <f t="shared" si="0"/>
        <v>0</v>
      </c>
      <c r="H21" s="72"/>
      <c r="I21" s="72"/>
    </row>
    <row r="22" spans="1:9" ht="12.75">
      <c r="A22" s="109"/>
      <c r="B22" s="109"/>
      <c r="C22" s="109"/>
      <c r="D22" s="110"/>
      <c r="E22" s="25"/>
      <c r="F22" s="25"/>
      <c r="G22" s="16"/>
      <c r="H22" s="72"/>
      <c r="I22" s="72"/>
    </row>
    <row r="23" spans="1:9" s="47" customFormat="1" ht="12.75">
      <c r="A23" s="107"/>
      <c r="B23" s="107"/>
      <c r="C23" s="107" t="s">
        <v>87</v>
      </c>
      <c r="D23" s="108" t="s">
        <v>28</v>
      </c>
      <c r="E23" s="54">
        <f>E24</f>
        <v>2500</v>
      </c>
      <c r="F23" s="50">
        <f>F24</f>
        <v>965.49</v>
      </c>
      <c r="G23" s="46">
        <f>F23/E23</f>
        <v>0.386196</v>
      </c>
      <c r="H23" s="73"/>
      <c r="I23" s="73"/>
    </row>
    <row r="24" spans="1:9" ht="12.75">
      <c r="A24" s="109"/>
      <c r="B24" s="109"/>
      <c r="C24" s="109"/>
      <c r="D24" s="110" t="s">
        <v>31</v>
      </c>
      <c r="E24" s="25">
        <f>E25</f>
        <v>2500</v>
      </c>
      <c r="F24" s="27">
        <f>F25</f>
        <v>965.49</v>
      </c>
      <c r="G24" s="15">
        <f>F24/E24</f>
        <v>0.386196</v>
      </c>
      <c r="H24" s="72"/>
      <c r="I24" s="72"/>
    </row>
    <row r="25" spans="1:9" ht="51">
      <c r="A25" s="237" t="s">
        <v>140</v>
      </c>
      <c r="B25" s="237"/>
      <c r="C25" s="237"/>
      <c r="D25" s="110" t="s">
        <v>151</v>
      </c>
      <c r="E25" s="25">
        <v>2500</v>
      </c>
      <c r="F25" s="27">
        <v>965.49</v>
      </c>
      <c r="G25" s="15">
        <f>F25/E25</f>
        <v>0.386196</v>
      </c>
      <c r="H25" s="72"/>
      <c r="I25" s="74"/>
    </row>
    <row r="26" spans="1:9" ht="12.75">
      <c r="A26" s="109"/>
      <c r="B26" s="109"/>
      <c r="C26" s="109"/>
      <c r="D26" s="110"/>
      <c r="E26" s="25"/>
      <c r="F26" s="25"/>
      <c r="G26" s="16"/>
      <c r="H26" s="72"/>
      <c r="I26" s="72"/>
    </row>
    <row r="27" spans="1:9" s="47" customFormat="1" ht="12.75">
      <c r="A27" s="107"/>
      <c r="B27" s="107"/>
      <c r="C27" s="107" t="s">
        <v>88</v>
      </c>
      <c r="D27" s="108" t="s">
        <v>29</v>
      </c>
      <c r="E27" s="54">
        <f>E28</f>
        <v>12000</v>
      </c>
      <c r="F27" s="51">
        <f>F28</f>
        <v>0</v>
      </c>
      <c r="G27" s="46">
        <f>F27/E27</f>
        <v>0</v>
      </c>
      <c r="H27" s="73"/>
      <c r="I27" s="73"/>
    </row>
    <row r="28" spans="1:9" ht="12.75">
      <c r="A28" s="109"/>
      <c r="B28" s="109"/>
      <c r="C28" s="109"/>
      <c r="D28" s="110" t="s">
        <v>31</v>
      </c>
      <c r="E28" s="25">
        <f>SUM(E29:E30)</f>
        <v>12000</v>
      </c>
      <c r="F28" s="25">
        <f>SUM(F29:F30)</f>
        <v>0</v>
      </c>
      <c r="G28" s="15">
        <f>F28/E28</f>
        <v>0</v>
      </c>
      <c r="H28" s="72"/>
      <c r="I28" s="74"/>
    </row>
    <row r="29" spans="1:9" ht="25.5">
      <c r="A29" s="238" t="s">
        <v>140</v>
      </c>
      <c r="B29" s="239"/>
      <c r="C29" s="240"/>
      <c r="D29" s="110" t="s">
        <v>232</v>
      </c>
      <c r="E29" s="25">
        <v>8000</v>
      </c>
      <c r="F29" s="25">
        <v>0</v>
      </c>
      <c r="G29" s="15">
        <f>F29/E29</f>
        <v>0</v>
      </c>
      <c r="H29" s="72"/>
      <c r="I29" s="74"/>
    </row>
    <row r="30" spans="1:9" ht="12.75">
      <c r="A30" s="245"/>
      <c r="B30" s="246"/>
      <c r="C30" s="247"/>
      <c r="D30" s="110" t="s">
        <v>177</v>
      </c>
      <c r="E30" s="25">
        <v>4000</v>
      </c>
      <c r="F30" s="25">
        <v>0</v>
      </c>
      <c r="G30" s="15">
        <f>F30/E30</f>
        <v>0</v>
      </c>
      <c r="H30" s="72"/>
      <c r="I30" s="74"/>
    </row>
    <row r="31" spans="1:9" ht="12.75">
      <c r="A31" s="109"/>
      <c r="B31" s="109"/>
      <c r="C31" s="109"/>
      <c r="D31" s="110"/>
      <c r="E31" s="25"/>
      <c r="F31" s="27"/>
      <c r="G31" s="16"/>
      <c r="H31" s="72"/>
      <c r="I31" s="72"/>
    </row>
    <row r="32" spans="1:9" s="13" customFormat="1" ht="12.75">
      <c r="A32" s="103" t="s">
        <v>2</v>
      </c>
      <c r="B32" s="103" t="s">
        <v>90</v>
      </c>
      <c r="C32" s="103"/>
      <c r="D32" s="114" t="s">
        <v>3</v>
      </c>
      <c r="E32" s="37">
        <f>E34</f>
        <v>3000</v>
      </c>
      <c r="F32" s="29">
        <f>F34</f>
        <v>2094.04</v>
      </c>
      <c r="G32" s="17">
        <f>F32/E32</f>
        <v>0.6980133333333334</v>
      </c>
      <c r="H32" s="36"/>
      <c r="I32" s="36"/>
    </row>
    <row r="33" spans="1:9" ht="12.75">
      <c r="A33" s="109"/>
      <c r="B33" s="109"/>
      <c r="C33" s="109"/>
      <c r="D33" s="110"/>
      <c r="E33" s="25"/>
      <c r="F33" s="27"/>
      <c r="G33" s="16"/>
      <c r="H33" s="72"/>
      <c r="I33" s="72"/>
    </row>
    <row r="34" spans="1:9" s="47" customFormat="1" ht="12.75">
      <c r="A34" s="107"/>
      <c r="B34" s="107"/>
      <c r="C34" s="107" t="s">
        <v>89</v>
      </c>
      <c r="D34" s="108" t="s">
        <v>30</v>
      </c>
      <c r="E34" s="54">
        <f>E35</f>
        <v>3000</v>
      </c>
      <c r="F34" s="50">
        <f>F35</f>
        <v>2094.04</v>
      </c>
      <c r="G34" s="46">
        <f>F34/E34</f>
        <v>0.6980133333333334</v>
      </c>
      <c r="H34" s="73"/>
      <c r="I34" s="73"/>
    </row>
    <row r="35" spans="1:9" ht="12.75">
      <c r="A35" s="109"/>
      <c r="B35" s="109"/>
      <c r="C35" s="109"/>
      <c r="D35" s="110" t="s">
        <v>31</v>
      </c>
      <c r="E35" s="25">
        <f>E36</f>
        <v>3000</v>
      </c>
      <c r="F35" s="27">
        <f>F36</f>
        <v>2094.04</v>
      </c>
      <c r="G35" s="15">
        <f>F35/E35</f>
        <v>0.6980133333333334</v>
      </c>
      <c r="H35" s="72"/>
      <c r="I35" s="72"/>
    </row>
    <row r="36" spans="1:9" ht="25.5" customHeight="1">
      <c r="A36" s="238" t="s">
        <v>140</v>
      </c>
      <c r="B36" s="239"/>
      <c r="C36" s="240"/>
      <c r="D36" s="110" t="s">
        <v>123</v>
      </c>
      <c r="E36" s="25">
        <v>3000</v>
      </c>
      <c r="F36" s="27">
        <v>2094.04</v>
      </c>
      <c r="G36" s="15">
        <f>F36/E36</f>
        <v>0.6980133333333334</v>
      </c>
      <c r="H36" s="72"/>
      <c r="I36" s="72"/>
    </row>
    <row r="37" spans="1:9" ht="12.75">
      <c r="A37" s="109"/>
      <c r="B37" s="109"/>
      <c r="C37" s="109"/>
      <c r="D37" s="110"/>
      <c r="E37" s="25"/>
      <c r="F37" s="25"/>
      <c r="G37" s="16"/>
      <c r="H37" s="72"/>
      <c r="I37" s="72"/>
    </row>
    <row r="38" spans="1:9" ht="25.5">
      <c r="A38" s="115" t="s">
        <v>4</v>
      </c>
      <c r="B38" s="115" t="s">
        <v>178</v>
      </c>
      <c r="C38" s="116"/>
      <c r="D38" s="117" t="s">
        <v>340</v>
      </c>
      <c r="E38" s="59">
        <f>E40</f>
        <v>9569</v>
      </c>
      <c r="F38" s="59">
        <f>F40</f>
        <v>9568.39</v>
      </c>
      <c r="G38" s="30">
        <f>F38/E38</f>
        <v>0.9999362524819729</v>
      </c>
      <c r="H38" s="72"/>
      <c r="I38" s="72"/>
    </row>
    <row r="39" spans="1:9" s="43" customFormat="1" ht="12.75">
      <c r="A39" s="118"/>
      <c r="B39" s="118"/>
      <c r="C39" s="119"/>
      <c r="D39" s="120"/>
      <c r="E39" s="60"/>
      <c r="F39" s="60"/>
      <c r="G39" s="44"/>
      <c r="H39" s="74"/>
      <c r="I39" s="74"/>
    </row>
    <row r="40" spans="1:9" s="53" customFormat="1" ht="12.75">
      <c r="A40" s="121"/>
      <c r="B40" s="121"/>
      <c r="C40" s="121" t="s">
        <v>179</v>
      </c>
      <c r="D40" s="122" t="s">
        <v>180</v>
      </c>
      <c r="E40" s="51">
        <f>E41</f>
        <v>9569</v>
      </c>
      <c r="F40" s="51">
        <f>F41</f>
        <v>9568.39</v>
      </c>
      <c r="G40" s="52">
        <f>F40/E40</f>
        <v>0.9999362524819729</v>
      </c>
      <c r="H40" s="75"/>
      <c r="I40" s="75"/>
    </row>
    <row r="41" spans="1:9" ht="12.75">
      <c r="A41" s="109"/>
      <c r="B41" s="109"/>
      <c r="C41" s="109"/>
      <c r="D41" s="110" t="s">
        <v>27</v>
      </c>
      <c r="E41" s="25">
        <f>E42+E43+E44</f>
        <v>9569</v>
      </c>
      <c r="F41" s="25">
        <f>F42+F43+F44</f>
        <v>9568.39</v>
      </c>
      <c r="G41" s="22">
        <f>F41/E41</f>
        <v>0.9999362524819729</v>
      </c>
      <c r="H41" s="72"/>
      <c r="I41" s="72"/>
    </row>
    <row r="42" spans="1:9" ht="12.75">
      <c r="A42" s="109"/>
      <c r="B42" s="109"/>
      <c r="C42" s="109"/>
      <c r="D42" s="110" t="s">
        <v>181</v>
      </c>
      <c r="E42" s="25">
        <v>5000</v>
      </c>
      <c r="F42" s="25">
        <v>5000</v>
      </c>
      <c r="G42" s="22">
        <f>F42/E42</f>
        <v>1</v>
      </c>
      <c r="H42" s="72"/>
      <c r="I42" s="72"/>
    </row>
    <row r="43" spans="1:9" ht="12.75">
      <c r="A43" s="109"/>
      <c r="B43" s="109"/>
      <c r="C43" s="109"/>
      <c r="D43" s="110" t="s">
        <v>182</v>
      </c>
      <c r="E43" s="25">
        <v>2254</v>
      </c>
      <c r="F43" s="25">
        <v>2253.39</v>
      </c>
      <c r="G43" s="22">
        <f>F43/E43</f>
        <v>0.9997293700088731</v>
      </c>
      <c r="H43" s="72"/>
      <c r="I43" s="72"/>
    </row>
    <row r="44" spans="1:9" ht="25.5">
      <c r="A44" s="109"/>
      <c r="B44" s="109"/>
      <c r="C44" s="109"/>
      <c r="D44" s="110" t="s">
        <v>183</v>
      </c>
      <c r="E44" s="25">
        <v>2315</v>
      </c>
      <c r="F44" s="25">
        <v>2315</v>
      </c>
      <c r="G44" s="22">
        <f>F44/E44</f>
        <v>1</v>
      </c>
      <c r="H44" s="72"/>
      <c r="I44" s="72"/>
    </row>
    <row r="45" spans="1:9" ht="12.75">
      <c r="A45" s="109"/>
      <c r="B45" s="109"/>
      <c r="C45" s="109"/>
      <c r="D45" s="110"/>
      <c r="E45" s="25"/>
      <c r="F45" s="25"/>
      <c r="G45" s="16"/>
      <c r="H45" s="72"/>
      <c r="I45" s="72"/>
    </row>
    <row r="46" spans="1:9" s="13" customFormat="1" ht="12.75">
      <c r="A46" s="103" t="s">
        <v>6</v>
      </c>
      <c r="B46" s="103">
        <v>600</v>
      </c>
      <c r="C46" s="103"/>
      <c r="D46" s="114" t="s">
        <v>32</v>
      </c>
      <c r="E46" s="31">
        <f>E48+E53+E61+E65+E77</f>
        <v>690500</v>
      </c>
      <c r="F46" s="31">
        <f>F48+F53+F61+F65+F77</f>
        <v>202901.01</v>
      </c>
      <c r="G46" s="17">
        <f>F46/E46</f>
        <v>0.29384650253439537</v>
      </c>
      <c r="H46" s="36"/>
      <c r="I46" s="36"/>
    </row>
    <row r="47" spans="1:9" ht="12.75">
      <c r="A47" s="123"/>
      <c r="B47" s="123"/>
      <c r="C47" s="123"/>
      <c r="D47" s="124"/>
      <c r="E47" s="39"/>
      <c r="F47" s="61"/>
      <c r="G47" s="16"/>
      <c r="H47" s="72"/>
      <c r="I47" s="72"/>
    </row>
    <row r="48" spans="1:9" s="53" customFormat="1" ht="12.75">
      <c r="A48" s="107"/>
      <c r="B48" s="107"/>
      <c r="C48" s="107" t="s">
        <v>117</v>
      </c>
      <c r="D48" s="108" t="s">
        <v>118</v>
      </c>
      <c r="E48" s="54">
        <f>E49</f>
        <v>62000</v>
      </c>
      <c r="F48" s="54">
        <f>F49</f>
        <v>31492.36</v>
      </c>
      <c r="G48" s="46">
        <f>F48/E48</f>
        <v>0.5079412903225806</v>
      </c>
      <c r="H48" s="73"/>
      <c r="I48" s="73"/>
    </row>
    <row r="49" spans="1:9" ht="12.75">
      <c r="A49" s="123"/>
      <c r="B49" s="123"/>
      <c r="C49" s="123"/>
      <c r="D49" s="124" t="s">
        <v>119</v>
      </c>
      <c r="E49" s="33">
        <f>E50+E51</f>
        <v>62000</v>
      </c>
      <c r="F49" s="33">
        <f>F50+F51</f>
        <v>31492.36</v>
      </c>
      <c r="G49" s="15">
        <f>F49/E49</f>
        <v>0.5079412903225806</v>
      </c>
      <c r="H49" s="72"/>
      <c r="I49" s="72"/>
    </row>
    <row r="50" spans="1:9" ht="38.25">
      <c r="A50" s="244" t="s">
        <v>140</v>
      </c>
      <c r="B50" s="244"/>
      <c r="C50" s="244"/>
      <c r="D50" s="112" t="s">
        <v>233</v>
      </c>
      <c r="E50" s="25">
        <v>60000</v>
      </c>
      <c r="F50" s="27">
        <v>30807.22</v>
      </c>
      <c r="G50" s="15">
        <f>F50/E50</f>
        <v>0.5134536666666667</v>
      </c>
      <c r="H50" s="72"/>
      <c r="I50" s="72"/>
    </row>
    <row r="51" spans="1:9" ht="25.5">
      <c r="A51" s="244"/>
      <c r="B51" s="244"/>
      <c r="C51" s="244"/>
      <c r="D51" s="112" t="s">
        <v>234</v>
      </c>
      <c r="E51" s="25">
        <v>2000</v>
      </c>
      <c r="F51" s="27">
        <v>685.14</v>
      </c>
      <c r="G51" s="15">
        <f>F51/E51</f>
        <v>0.34257</v>
      </c>
      <c r="H51" s="72"/>
      <c r="I51" s="72"/>
    </row>
    <row r="52" spans="1:9" ht="12.75">
      <c r="A52" s="125"/>
      <c r="B52" s="125"/>
      <c r="C52" s="125"/>
      <c r="D52" s="110"/>
      <c r="E52" s="25"/>
      <c r="F52" s="27"/>
      <c r="G52" s="15"/>
      <c r="H52" s="72"/>
      <c r="I52" s="72"/>
    </row>
    <row r="53" spans="1:9" s="53" customFormat="1" ht="12.75">
      <c r="A53" s="121"/>
      <c r="B53" s="121"/>
      <c r="C53" s="121" t="s">
        <v>184</v>
      </c>
      <c r="D53" s="122" t="s">
        <v>185</v>
      </c>
      <c r="E53" s="51">
        <f>E54+E57</f>
        <v>140738</v>
      </c>
      <c r="F53" s="51">
        <f>SUM(F54,F57)</f>
        <v>729</v>
      </c>
      <c r="G53" s="46">
        <f>F53/E53</f>
        <v>0.005179837712629141</v>
      </c>
      <c r="H53" s="75"/>
      <c r="I53" s="75"/>
    </row>
    <row r="54" spans="1:9" ht="12.75">
      <c r="A54" s="109"/>
      <c r="B54" s="109"/>
      <c r="C54" s="109"/>
      <c r="D54" s="110" t="s">
        <v>27</v>
      </c>
      <c r="E54" s="25">
        <f>E55</f>
        <v>738</v>
      </c>
      <c r="F54" s="25">
        <f>F55</f>
        <v>729</v>
      </c>
      <c r="G54" s="15">
        <f>F54/E54</f>
        <v>0.9878048780487805</v>
      </c>
      <c r="H54" s="72"/>
      <c r="I54" s="72"/>
    </row>
    <row r="55" spans="1:9" ht="12.75">
      <c r="A55" s="199" t="s">
        <v>186</v>
      </c>
      <c r="B55" s="200"/>
      <c r="C55" s="201"/>
      <c r="D55" s="110" t="s">
        <v>235</v>
      </c>
      <c r="E55" s="25">
        <v>738</v>
      </c>
      <c r="F55" s="25">
        <v>729</v>
      </c>
      <c r="G55" s="15">
        <f>F55/E55</f>
        <v>0.9878048780487805</v>
      </c>
      <c r="H55" s="72"/>
      <c r="I55" s="72"/>
    </row>
    <row r="56" spans="1:9" ht="12.75">
      <c r="A56" s="109"/>
      <c r="B56" s="109"/>
      <c r="C56" s="109"/>
      <c r="D56" s="110"/>
      <c r="E56" s="25"/>
      <c r="F56" s="25"/>
      <c r="G56" s="15"/>
      <c r="H56" s="72"/>
      <c r="I56" s="72"/>
    </row>
    <row r="57" spans="1:9" ht="12.75">
      <c r="A57" s="109"/>
      <c r="B57" s="109"/>
      <c r="C57" s="109"/>
      <c r="D57" s="110" t="s">
        <v>114</v>
      </c>
      <c r="E57" s="25">
        <f>SUM(E58:E59)</f>
        <v>140000</v>
      </c>
      <c r="F57" s="25">
        <f>SUM(F58:F59)</f>
        <v>0</v>
      </c>
      <c r="G57" s="15">
        <f>F57/E57</f>
        <v>0</v>
      </c>
      <c r="H57" s="72"/>
      <c r="I57" s="72"/>
    </row>
    <row r="58" spans="1:9" ht="76.5">
      <c r="A58" s="202" t="s">
        <v>186</v>
      </c>
      <c r="B58" s="203"/>
      <c r="C58" s="204"/>
      <c r="D58" s="112" t="s">
        <v>236</v>
      </c>
      <c r="E58" s="69">
        <v>60000</v>
      </c>
      <c r="F58" s="25">
        <v>0</v>
      </c>
      <c r="G58" s="15">
        <f>F58/E58</f>
        <v>0</v>
      </c>
      <c r="H58" s="72"/>
      <c r="I58" s="72"/>
    </row>
    <row r="59" spans="1:9" ht="76.5">
      <c r="A59" s="230"/>
      <c r="B59" s="231"/>
      <c r="C59" s="232"/>
      <c r="D59" s="112" t="s">
        <v>237</v>
      </c>
      <c r="E59" s="69">
        <v>80000</v>
      </c>
      <c r="F59" s="25">
        <v>0</v>
      </c>
      <c r="G59" s="15">
        <f>F59/E59</f>
        <v>0</v>
      </c>
      <c r="H59" s="72"/>
      <c r="I59" s="72"/>
    </row>
    <row r="60" spans="1:9" ht="12.75">
      <c r="A60" s="109"/>
      <c r="B60" s="109"/>
      <c r="C60" s="109"/>
      <c r="D60" s="112"/>
      <c r="E60" s="69"/>
      <c r="F60" s="25"/>
      <c r="G60" s="15"/>
      <c r="H60" s="72"/>
      <c r="I60" s="72"/>
    </row>
    <row r="61" spans="1:9" s="53" customFormat="1" ht="12.75">
      <c r="A61" s="121"/>
      <c r="B61" s="121"/>
      <c r="C61" s="121" t="s">
        <v>187</v>
      </c>
      <c r="D61" s="122" t="s">
        <v>188</v>
      </c>
      <c r="E61" s="51">
        <f>E62</f>
        <v>20000</v>
      </c>
      <c r="F61" s="51">
        <f>F62</f>
        <v>0</v>
      </c>
      <c r="G61" s="46">
        <f>F61/E61</f>
        <v>0</v>
      </c>
      <c r="H61" s="75"/>
      <c r="I61" s="75"/>
    </row>
    <row r="62" spans="1:9" ht="12.75">
      <c r="A62" s="109"/>
      <c r="B62" s="109"/>
      <c r="C62" s="109"/>
      <c r="D62" s="110" t="s">
        <v>114</v>
      </c>
      <c r="E62" s="25">
        <f>E63</f>
        <v>20000</v>
      </c>
      <c r="F62" s="25">
        <f>F63</f>
        <v>0</v>
      </c>
      <c r="G62" s="15">
        <f>F62/E62</f>
        <v>0</v>
      </c>
      <c r="H62" s="72"/>
      <c r="I62" s="72"/>
    </row>
    <row r="63" spans="1:9" ht="63.75">
      <c r="A63" s="109"/>
      <c r="B63" s="109"/>
      <c r="C63" s="109"/>
      <c r="D63" s="112" t="s">
        <v>238</v>
      </c>
      <c r="E63" s="25">
        <v>20000</v>
      </c>
      <c r="F63" s="25">
        <v>0</v>
      </c>
      <c r="G63" s="15">
        <f>F63/E63</f>
        <v>0</v>
      </c>
      <c r="H63" s="72"/>
      <c r="I63" s="72"/>
    </row>
    <row r="64" spans="1:9" ht="12.75">
      <c r="A64" s="109"/>
      <c r="B64" s="109"/>
      <c r="C64" s="109"/>
      <c r="D64" s="110"/>
      <c r="E64" s="25"/>
      <c r="F64" s="25"/>
      <c r="G64" s="15"/>
      <c r="H64" s="72"/>
      <c r="I64" s="72"/>
    </row>
    <row r="65" spans="1:9" s="47" customFormat="1" ht="12.75">
      <c r="A65" s="107"/>
      <c r="B65" s="107"/>
      <c r="C65" s="107">
        <v>60016</v>
      </c>
      <c r="D65" s="108" t="s">
        <v>33</v>
      </c>
      <c r="E65" s="54">
        <f>E66+E71</f>
        <v>409262</v>
      </c>
      <c r="F65" s="54">
        <f>F66+F71</f>
        <v>167491.66</v>
      </c>
      <c r="G65" s="46">
        <f>F65/E65</f>
        <v>0.40925289912085655</v>
      </c>
      <c r="H65" s="73"/>
      <c r="I65" s="73"/>
    </row>
    <row r="66" spans="1:9" ht="12.75">
      <c r="A66" s="109"/>
      <c r="B66" s="109"/>
      <c r="C66" s="109"/>
      <c r="D66" s="110" t="s">
        <v>31</v>
      </c>
      <c r="E66" s="25">
        <f>SUM(E67:E69)</f>
        <v>279262</v>
      </c>
      <c r="F66" s="25">
        <f>SUM(F67:F69)</f>
        <v>146291.66</v>
      </c>
      <c r="G66" s="15">
        <f>F66/E66</f>
        <v>0.5238509356804721</v>
      </c>
      <c r="H66" s="72"/>
      <c r="I66" s="72"/>
    </row>
    <row r="67" spans="1:9" ht="12.75">
      <c r="A67" s="237" t="s">
        <v>140</v>
      </c>
      <c r="B67" s="237"/>
      <c r="C67" s="237"/>
      <c r="D67" s="112" t="s">
        <v>91</v>
      </c>
      <c r="E67" s="25">
        <v>247262</v>
      </c>
      <c r="F67" s="25">
        <v>144840.89</v>
      </c>
      <c r="G67" s="15">
        <f>F67/E67</f>
        <v>0.5857790117365387</v>
      </c>
      <c r="H67" s="72"/>
      <c r="I67" s="72"/>
    </row>
    <row r="68" spans="1:9" ht="63.75">
      <c r="A68" s="237"/>
      <c r="B68" s="237"/>
      <c r="C68" s="237"/>
      <c r="D68" s="112" t="s">
        <v>239</v>
      </c>
      <c r="E68" s="25">
        <v>30000</v>
      </c>
      <c r="F68" s="25">
        <v>0</v>
      </c>
      <c r="G68" s="15">
        <f>F68/E68</f>
        <v>0</v>
      </c>
      <c r="H68" s="72"/>
      <c r="I68" s="72"/>
    </row>
    <row r="69" spans="1:9" ht="12.75">
      <c r="A69" s="237"/>
      <c r="B69" s="237"/>
      <c r="C69" s="237"/>
      <c r="D69" s="110" t="s">
        <v>240</v>
      </c>
      <c r="E69" s="25">
        <v>2000</v>
      </c>
      <c r="F69" s="25">
        <v>1450.77</v>
      </c>
      <c r="G69" s="15">
        <f>F69/E69</f>
        <v>0.725385</v>
      </c>
      <c r="H69" s="72"/>
      <c r="I69" s="72"/>
    </row>
    <row r="70" spans="1:9" ht="12.75">
      <c r="A70" s="109"/>
      <c r="B70" s="109"/>
      <c r="C70" s="109"/>
      <c r="D70" s="110"/>
      <c r="E70" s="25"/>
      <c r="F70" s="25"/>
      <c r="G70" s="15"/>
      <c r="H70" s="72"/>
      <c r="I70" s="72"/>
    </row>
    <row r="71" spans="1:9" ht="12.75">
      <c r="A71" s="109"/>
      <c r="B71" s="109"/>
      <c r="C71" s="109"/>
      <c r="D71" s="110" t="s">
        <v>50</v>
      </c>
      <c r="E71" s="25">
        <f>SUM(E72:E75)</f>
        <v>130000</v>
      </c>
      <c r="F71" s="25">
        <f>SUM(F72:F75)</f>
        <v>21200</v>
      </c>
      <c r="G71" s="15">
        <f>F71/E71</f>
        <v>0.16307692307692306</v>
      </c>
      <c r="H71" s="72"/>
      <c r="I71" s="72"/>
    </row>
    <row r="72" spans="1:9" ht="25.5">
      <c r="A72" s="238" t="s">
        <v>140</v>
      </c>
      <c r="B72" s="239"/>
      <c r="C72" s="240"/>
      <c r="D72" s="110" t="s">
        <v>189</v>
      </c>
      <c r="E72" s="25">
        <v>25000</v>
      </c>
      <c r="F72" s="25">
        <v>21200</v>
      </c>
      <c r="G72" s="15">
        <f>F72/E72</f>
        <v>0.848</v>
      </c>
      <c r="H72" s="72"/>
      <c r="I72" s="72"/>
    </row>
    <row r="73" spans="1:9" ht="12.75">
      <c r="A73" s="245"/>
      <c r="B73" s="246"/>
      <c r="C73" s="247"/>
      <c r="D73" s="110" t="s">
        <v>190</v>
      </c>
      <c r="E73" s="25">
        <v>50000</v>
      </c>
      <c r="F73" s="25">
        <v>0</v>
      </c>
      <c r="G73" s="15">
        <f>F73/E73</f>
        <v>0</v>
      </c>
      <c r="H73" s="72"/>
      <c r="I73" s="72"/>
    </row>
    <row r="74" spans="1:9" ht="12.75">
      <c r="A74" s="245"/>
      <c r="B74" s="246"/>
      <c r="C74" s="247"/>
      <c r="D74" s="110" t="s">
        <v>191</v>
      </c>
      <c r="E74" s="25">
        <v>50000</v>
      </c>
      <c r="F74" s="25">
        <v>0</v>
      </c>
      <c r="G74" s="15">
        <f>F74/E74</f>
        <v>0</v>
      </c>
      <c r="H74" s="72"/>
      <c r="I74" s="72"/>
    </row>
    <row r="75" spans="1:9" ht="18" customHeight="1">
      <c r="A75" s="257"/>
      <c r="B75" s="258"/>
      <c r="C75" s="259"/>
      <c r="D75" s="110" t="s">
        <v>241</v>
      </c>
      <c r="E75" s="25">
        <v>5000</v>
      </c>
      <c r="F75" s="25">
        <v>0</v>
      </c>
      <c r="G75" s="15">
        <f>F75/E75</f>
        <v>0</v>
      </c>
      <c r="H75" s="72"/>
      <c r="I75" s="72"/>
    </row>
    <row r="76" spans="1:9" ht="12.75">
      <c r="A76" s="109"/>
      <c r="B76" s="109"/>
      <c r="C76" s="109"/>
      <c r="D76" s="110"/>
      <c r="E76" s="25"/>
      <c r="F76" s="25"/>
      <c r="G76" s="15"/>
      <c r="H76" s="72"/>
      <c r="I76" s="72"/>
    </row>
    <row r="77" spans="1:9" s="47" customFormat="1" ht="12.75">
      <c r="A77" s="107"/>
      <c r="B77" s="107"/>
      <c r="C77" s="107">
        <v>60017</v>
      </c>
      <c r="D77" s="108" t="s">
        <v>34</v>
      </c>
      <c r="E77" s="54">
        <f>E78</f>
        <v>58500</v>
      </c>
      <c r="F77" s="54">
        <f>F78</f>
        <v>3187.99</v>
      </c>
      <c r="G77" s="46">
        <f>F77/E77</f>
        <v>0.054495555555555554</v>
      </c>
      <c r="H77" s="73"/>
      <c r="I77" s="73"/>
    </row>
    <row r="78" spans="1:9" ht="12.75">
      <c r="A78" s="109"/>
      <c r="B78" s="109"/>
      <c r="C78" s="109"/>
      <c r="D78" s="110" t="s">
        <v>31</v>
      </c>
      <c r="E78" s="25">
        <f>E79+E80</f>
        <v>58500</v>
      </c>
      <c r="F78" s="25">
        <f>F79+F80</f>
        <v>3187.99</v>
      </c>
      <c r="G78" s="15">
        <f>F78/E78</f>
        <v>0.054495555555555554</v>
      </c>
      <c r="H78" s="72"/>
      <c r="I78" s="72"/>
    </row>
    <row r="79" spans="1:9" ht="12.75">
      <c r="A79" s="238" t="s">
        <v>140</v>
      </c>
      <c r="B79" s="239"/>
      <c r="C79" s="240"/>
      <c r="D79" s="110" t="s">
        <v>181</v>
      </c>
      <c r="E79" s="25">
        <v>7653</v>
      </c>
      <c r="F79" s="25">
        <v>3187.99</v>
      </c>
      <c r="G79" s="15">
        <f>F79/E79</f>
        <v>0.4165673592055403</v>
      </c>
      <c r="H79" s="72"/>
      <c r="I79" s="72"/>
    </row>
    <row r="80" spans="1:9" ht="25.5" customHeight="1">
      <c r="A80" s="257"/>
      <c r="B80" s="258"/>
      <c r="C80" s="259"/>
      <c r="D80" s="110" t="s">
        <v>242</v>
      </c>
      <c r="E80" s="25">
        <v>50847</v>
      </c>
      <c r="F80" s="25">
        <v>0</v>
      </c>
      <c r="G80" s="15">
        <f>F80/E80</f>
        <v>0</v>
      </c>
      <c r="H80" s="72"/>
      <c r="I80" s="72"/>
    </row>
    <row r="81" spans="1:9" ht="12.75">
      <c r="A81" s="109"/>
      <c r="B81" s="109"/>
      <c r="C81" s="109"/>
      <c r="D81" s="110"/>
      <c r="E81" s="25"/>
      <c r="F81" s="25"/>
      <c r="G81" s="15"/>
      <c r="H81" s="72"/>
      <c r="I81" s="72"/>
    </row>
    <row r="82" spans="1:9" s="13" customFormat="1" ht="12.75">
      <c r="A82" s="103" t="s">
        <v>8</v>
      </c>
      <c r="B82" s="103">
        <v>700</v>
      </c>
      <c r="C82" s="103"/>
      <c r="D82" s="114" t="s">
        <v>5</v>
      </c>
      <c r="E82" s="31">
        <f>E84+E94</f>
        <v>269000</v>
      </c>
      <c r="F82" s="31">
        <f>F84+F94</f>
        <v>181093.37</v>
      </c>
      <c r="G82" s="17">
        <f>F82/E82</f>
        <v>0.6732095539033457</v>
      </c>
      <c r="H82" s="36"/>
      <c r="I82" s="36"/>
    </row>
    <row r="83" spans="1:9" ht="12.75">
      <c r="A83" s="109"/>
      <c r="B83" s="109"/>
      <c r="C83" s="109"/>
      <c r="D83" s="110"/>
      <c r="E83" s="25"/>
      <c r="F83" s="25"/>
      <c r="G83" s="15"/>
      <c r="H83" s="72"/>
      <c r="I83" s="72"/>
    </row>
    <row r="84" spans="1:9" s="47" customFormat="1" ht="25.5">
      <c r="A84" s="107"/>
      <c r="B84" s="107"/>
      <c r="C84" s="107">
        <v>70005</v>
      </c>
      <c r="D84" s="108" t="s">
        <v>59</v>
      </c>
      <c r="E84" s="54">
        <f>E85+E91</f>
        <v>119000</v>
      </c>
      <c r="F84" s="54">
        <f>F85+F91</f>
        <v>81093.37</v>
      </c>
      <c r="G84" s="46">
        <f aca="true" t="shared" si="1" ref="G84:G89">F84/E84</f>
        <v>0.6814568907563024</v>
      </c>
      <c r="H84" s="73"/>
      <c r="I84" s="73"/>
    </row>
    <row r="85" spans="1:9" ht="12.75">
      <c r="A85" s="109"/>
      <c r="B85" s="109"/>
      <c r="C85" s="109"/>
      <c r="D85" s="110" t="s">
        <v>31</v>
      </c>
      <c r="E85" s="34">
        <f>SUM(E86:E89)</f>
        <v>94000</v>
      </c>
      <c r="F85" s="34">
        <f>SUM(F86:F89)</f>
        <v>73685.37</v>
      </c>
      <c r="G85" s="15">
        <f t="shared" si="1"/>
        <v>0.783886914893617</v>
      </c>
      <c r="H85" s="72"/>
      <c r="I85" s="72"/>
    </row>
    <row r="86" spans="1:9" ht="37.5" customHeight="1">
      <c r="A86" s="238" t="s">
        <v>140</v>
      </c>
      <c r="B86" s="239"/>
      <c r="C86" s="240"/>
      <c r="D86" s="110" t="s">
        <v>224</v>
      </c>
      <c r="E86" s="25">
        <v>54000</v>
      </c>
      <c r="F86" s="25">
        <v>43230.15</v>
      </c>
      <c r="G86" s="15">
        <f t="shared" si="1"/>
        <v>0.8005583333333334</v>
      </c>
      <c r="H86" s="72"/>
      <c r="I86" s="72"/>
    </row>
    <row r="87" spans="1:9" ht="25.5">
      <c r="A87" s="245"/>
      <c r="B87" s="246"/>
      <c r="C87" s="247"/>
      <c r="D87" s="110" t="s">
        <v>244</v>
      </c>
      <c r="E87" s="25">
        <v>1000</v>
      </c>
      <c r="F87" s="25">
        <v>0</v>
      </c>
      <c r="G87" s="15">
        <f t="shared" si="1"/>
        <v>0</v>
      </c>
      <c r="H87" s="72"/>
      <c r="I87" s="72"/>
    </row>
    <row r="88" spans="1:9" ht="12.75">
      <c r="A88" s="245"/>
      <c r="B88" s="246"/>
      <c r="C88" s="247"/>
      <c r="D88" s="110" t="s">
        <v>243</v>
      </c>
      <c r="E88" s="25">
        <v>6000</v>
      </c>
      <c r="F88" s="25">
        <v>108</v>
      </c>
      <c r="G88" s="15">
        <f t="shared" si="1"/>
        <v>0.018</v>
      </c>
      <c r="H88" s="72"/>
      <c r="I88" s="72"/>
    </row>
    <row r="89" spans="1:9" ht="38.25">
      <c r="A89" s="257"/>
      <c r="B89" s="258"/>
      <c r="C89" s="259"/>
      <c r="D89" s="110" t="s">
        <v>323</v>
      </c>
      <c r="E89" s="25">
        <v>33000</v>
      </c>
      <c r="F89" s="25">
        <v>30347.22</v>
      </c>
      <c r="G89" s="15">
        <f t="shared" si="1"/>
        <v>0.9196127272727274</v>
      </c>
      <c r="H89" s="72"/>
      <c r="I89" s="72"/>
    </row>
    <row r="90" spans="1:9" ht="12.75">
      <c r="A90" s="109"/>
      <c r="B90" s="109"/>
      <c r="C90" s="109"/>
      <c r="D90" s="110"/>
      <c r="E90" s="25"/>
      <c r="F90" s="25"/>
      <c r="G90" s="15"/>
      <c r="H90" s="72"/>
      <c r="I90" s="72"/>
    </row>
    <row r="91" spans="1:9" ht="12.75">
      <c r="A91" s="109"/>
      <c r="B91" s="109"/>
      <c r="C91" s="109"/>
      <c r="D91" s="110" t="s">
        <v>50</v>
      </c>
      <c r="E91" s="25">
        <f>E92</f>
        <v>25000</v>
      </c>
      <c r="F91" s="25">
        <f>F92</f>
        <v>7408</v>
      </c>
      <c r="G91" s="15">
        <f>F91/E91</f>
        <v>0.29632</v>
      </c>
      <c r="H91" s="72"/>
      <c r="I91" s="72"/>
    </row>
    <row r="92" spans="1:9" ht="12.75">
      <c r="A92" s="237" t="s">
        <v>140</v>
      </c>
      <c r="B92" s="237"/>
      <c r="C92" s="237"/>
      <c r="D92" s="110" t="s">
        <v>122</v>
      </c>
      <c r="E92" s="25">
        <v>25000</v>
      </c>
      <c r="F92" s="25">
        <v>7408</v>
      </c>
      <c r="G92" s="15">
        <f>F92/E92</f>
        <v>0.29632</v>
      </c>
      <c r="H92" s="72"/>
      <c r="I92" s="72"/>
    </row>
    <row r="93" spans="1:9" ht="12.75">
      <c r="A93" s="109"/>
      <c r="B93" s="109"/>
      <c r="C93" s="109"/>
      <c r="D93" s="110"/>
      <c r="E93" s="25"/>
      <c r="F93" s="25"/>
      <c r="G93" s="15"/>
      <c r="H93" s="72"/>
      <c r="I93" s="72"/>
    </row>
    <row r="94" spans="1:9" s="47" customFormat="1" ht="12.75">
      <c r="A94" s="107"/>
      <c r="B94" s="107"/>
      <c r="C94" s="107">
        <v>70095</v>
      </c>
      <c r="D94" s="108" t="s">
        <v>29</v>
      </c>
      <c r="E94" s="54">
        <f>E95</f>
        <v>150000</v>
      </c>
      <c r="F94" s="54">
        <f>F95</f>
        <v>100000</v>
      </c>
      <c r="G94" s="46">
        <f>F94/E94</f>
        <v>0.6666666666666666</v>
      </c>
      <c r="H94" s="73"/>
      <c r="I94" s="73"/>
    </row>
    <row r="95" spans="1:9" ht="12.75">
      <c r="A95" s="109"/>
      <c r="B95" s="109"/>
      <c r="C95" s="109"/>
      <c r="D95" s="110" t="s">
        <v>31</v>
      </c>
      <c r="E95" s="25">
        <f>E96</f>
        <v>150000</v>
      </c>
      <c r="F95" s="25">
        <f>F96</f>
        <v>100000</v>
      </c>
      <c r="G95" s="15">
        <f>F95/E95</f>
        <v>0.6666666666666666</v>
      </c>
      <c r="H95" s="72"/>
      <c r="I95" s="72"/>
    </row>
    <row r="96" spans="1:9" ht="51">
      <c r="A96" s="237" t="s">
        <v>140</v>
      </c>
      <c r="B96" s="237"/>
      <c r="C96" s="237"/>
      <c r="D96" s="110" t="s">
        <v>245</v>
      </c>
      <c r="E96" s="25">
        <v>150000</v>
      </c>
      <c r="F96" s="25">
        <v>100000</v>
      </c>
      <c r="G96" s="15">
        <f>F96/E96</f>
        <v>0.6666666666666666</v>
      </c>
      <c r="H96" s="72"/>
      <c r="I96" s="72"/>
    </row>
    <row r="97" spans="1:9" ht="12.75">
      <c r="A97" s="109"/>
      <c r="B97" s="109"/>
      <c r="C97" s="109"/>
      <c r="D97" s="110"/>
      <c r="E97" s="25"/>
      <c r="F97" s="25"/>
      <c r="G97" s="15"/>
      <c r="H97" s="72"/>
      <c r="I97" s="72"/>
    </row>
    <row r="98" spans="1:9" s="13" customFormat="1" ht="12.75">
      <c r="A98" s="103" t="s">
        <v>10</v>
      </c>
      <c r="B98" s="103">
        <v>710</v>
      </c>
      <c r="C98" s="103"/>
      <c r="D98" s="114" t="s">
        <v>7</v>
      </c>
      <c r="E98" s="31">
        <f>E100+E104</f>
        <v>120000</v>
      </c>
      <c r="F98" s="31">
        <f>F100+F104</f>
        <v>61379.53</v>
      </c>
      <c r="G98" s="17">
        <f>F98/E98</f>
        <v>0.5114960833333333</v>
      </c>
      <c r="H98" s="36"/>
      <c r="I98" s="36"/>
    </row>
    <row r="99" spans="1:9" ht="12.75">
      <c r="A99" s="109"/>
      <c r="B99" s="109"/>
      <c r="C99" s="109"/>
      <c r="D99" s="110"/>
      <c r="E99" s="25"/>
      <c r="F99" s="25"/>
      <c r="G99" s="15"/>
      <c r="H99" s="72"/>
      <c r="I99" s="72"/>
    </row>
    <row r="100" spans="1:9" s="47" customFormat="1" ht="25.5">
      <c r="A100" s="131"/>
      <c r="B100" s="131"/>
      <c r="C100" s="121" t="s">
        <v>157</v>
      </c>
      <c r="D100" s="122" t="s">
        <v>158</v>
      </c>
      <c r="E100" s="51">
        <f>E101</f>
        <v>105000</v>
      </c>
      <c r="F100" s="51">
        <f>F101</f>
        <v>50563.67</v>
      </c>
      <c r="G100" s="46">
        <f>F100/E100</f>
        <v>0.4815587619047619</v>
      </c>
      <c r="H100" s="73"/>
      <c r="I100" s="73"/>
    </row>
    <row r="101" spans="1:9" ht="12.75">
      <c r="A101" s="109"/>
      <c r="B101" s="109"/>
      <c r="C101" s="109"/>
      <c r="D101" s="110" t="s">
        <v>31</v>
      </c>
      <c r="E101" s="25">
        <f>E102</f>
        <v>105000</v>
      </c>
      <c r="F101" s="25">
        <f>F102</f>
        <v>50563.67</v>
      </c>
      <c r="G101" s="22">
        <f>F101/E101</f>
        <v>0.4815587619047619</v>
      </c>
      <c r="H101" s="72"/>
      <c r="I101" s="72"/>
    </row>
    <row r="102" spans="1:9" ht="25.5">
      <c r="A102" s="199" t="s">
        <v>140</v>
      </c>
      <c r="B102" s="200"/>
      <c r="C102" s="201"/>
      <c r="D102" s="110" t="s">
        <v>341</v>
      </c>
      <c r="E102" s="25">
        <v>105000</v>
      </c>
      <c r="F102" s="25">
        <v>50563.67</v>
      </c>
      <c r="G102" s="22">
        <f>F102/E102</f>
        <v>0.4815587619047619</v>
      </c>
      <c r="H102" s="72"/>
      <c r="I102" s="72"/>
    </row>
    <row r="103" spans="1:9" ht="12.75">
      <c r="A103" s="109"/>
      <c r="B103" s="109"/>
      <c r="C103" s="109"/>
      <c r="D103" s="110"/>
      <c r="E103" s="25"/>
      <c r="F103" s="25"/>
      <c r="G103" s="14"/>
      <c r="H103" s="72"/>
      <c r="I103" s="72"/>
    </row>
    <row r="104" spans="1:9" s="47" customFormat="1" ht="25.5">
      <c r="A104" s="107"/>
      <c r="B104" s="107"/>
      <c r="C104" s="107">
        <v>71014</v>
      </c>
      <c r="D104" s="108" t="s">
        <v>66</v>
      </c>
      <c r="E104" s="54">
        <f>E105</f>
        <v>15000</v>
      </c>
      <c r="F104" s="54">
        <f>F105</f>
        <v>10815.86</v>
      </c>
      <c r="G104" s="46">
        <f>F104/E104</f>
        <v>0.7210573333333333</v>
      </c>
      <c r="H104" s="73"/>
      <c r="I104" s="73"/>
    </row>
    <row r="105" spans="1:9" ht="12.75">
      <c r="A105" s="109"/>
      <c r="B105" s="109"/>
      <c r="C105" s="109"/>
      <c r="D105" s="110" t="s">
        <v>31</v>
      </c>
      <c r="E105" s="25">
        <f>E106+E107</f>
        <v>15000</v>
      </c>
      <c r="F105" s="25">
        <f>F106+F107</f>
        <v>10815.86</v>
      </c>
      <c r="G105" s="15">
        <f>F105/E105</f>
        <v>0.7210573333333333</v>
      </c>
      <c r="H105" s="72"/>
      <c r="I105" s="72"/>
    </row>
    <row r="106" spans="1:9" ht="38.25">
      <c r="A106" s="238" t="s">
        <v>140</v>
      </c>
      <c r="B106" s="239"/>
      <c r="C106" s="240"/>
      <c r="D106" s="110" t="s">
        <v>172</v>
      </c>
      <c r="E106" s="35">
        <v>10360</v>
      </c>
      <c r="F106" s="35">
        <v>6728.2</v>
      </c>
      <c r="G106" s="15">
        <f>F106/E106</f>
        <v>0.6494401544401545</v>
      </c>
      <c r="H106" s="72"/>
      <c r="I106" s="72"/>
    </row>
    <row r="107" spans="1:9" ht="12.75">
      <c r="A107" s="257"/>
      <c r="B107" s="258"/>
      <c r="C107" s="259"/>
      <c r="D107" s="110" t="s">
        <v>36</v>
      </c>
      <c r="E107" s="25">
        <v>4640</v>
      </c>
      <c r="F107" s="25">
        <v>4087.66</v>
      </c>
      <c r="G107" s="15">
        <f>F107/E107</f>
        <v>0.8809612068965517</v>
      </c>
      <c r="H107" s="72"/>
      <c r="I107" s="72"/>
    </row>
    <row r="108" spans="1:9" ht="12.75">
      <c r="A108" s="109"/>
      <c r="B108" s="109"/>
      <c r="C108" s="109"/>
      <c r="D108" s="110"/>
      <c r="E108" s="25"/>
      <c r="F108" s="25"/>
      <c r="G108" s="15"/>
      <c r="H108" s="72"/>
      <c r="I108" s="72"/>
    </row>
    <row r="109" spans="1:9" s="13" customFormat="1" ht="12.75">
      <c r="A109" s="103" t="s">
        <v>11</v>
      </c>
      <c r="B109" s="103">
        <v>750</v>
      </c>
      <c r="C109" s="103"/>
      <c r="D109" s="114" t="s">
        <v>9</v>
      </c>
      <c r="E109" s="37">
        <f>SUM(E111,E115,E120,E126,E131)</f>
        <v>2482069</v>
      </c>
      <c r="F109" s="37">
        <f>SUM(F111,F115,F120,F126,F131)</f>
        <v>1150923.05</v>
      </c>
      <c r="G109" s="17">
        <f>F109/E109</f>
        <v>0.46369502620595965</v>
      </c>
      <c r="H109" s="36"/>
      <c r="I109" s="36"/>
    </row>
    <row r="110" spans="1:9" ht="12.75">
      <c r="A110" s="109"/>
      <c r="B110" s="109"/>
      <c r="C110" s="109"/>
      <c r="D110" s="110"/>
      <c r="E110" s="25"/>
      <c r="F110" s="25"/>
      <c r="G110" s="15"/>
      <c r="H110" s="72"/>
      <c r="I110" s="72"/>
    </row>
    <row r="111" spans="1:9" s="47" customFormat="1" ht="12.75">
      <c r="A111" s="107"/>
      <c r="B111" s="107"/>
      <c r="C111" s="107">
        <v>75011</v>
      </c>
      <c r="D111" s="108" t="s">
        <v>246</v>
      </c>
      <c r="E111" s="54">
        <f>E112</f>
        <v>68237</v>
      </c>
      <c r="F111" s="54">
        <f>F112</f>
        <v>34301</v>
      </c>
      <c r="G111" s="46">
        <f>F111/E111</f>
        <v>0.5026745021029647</v>
      </c>
      <c r="H111" s="73"/>
      <c r="I111" s="73"/>
    </row>
    <row r="112" spans="1:9" ht="12.75">
      <c r="A112" s="109"/>
      <c r="B112" s="109"/>
      <c r="C112" s="109"/>
      <c r="D112" s="110" t="s">
        <v>31</v>
      </c>
      <c r="E112" s="34">
        <f>E113</f>
        <v>68237</v>
      </c>
      <c r="F112" s="34">
        <f>F113</f>
        <v>34301</v>
      </c>
      <c r="G112" s="15">
        <f>F112/E112</f>
        <v>0.5026745021029647</v>
      </c>
      <c r="H112" s="72"/>
      <c r="I112" s="72"/>
    </row>
    <row r="113" spans="1:9" ht="29.25" customHeight="1">
      <c r="A113" s="241" t="s">
        <v>141</v>
      </c>
      <c r="B113" s="242"/>
      <c r="C113" s="243"/>
      <c r="D113" s="110" t="s">
        <v>92</v>
      </c>
      <c r="E113" s="25">
        <v>68237</v>
      </c>
      <c r="F113" s="25">
        <v>34301</v>
      </c>
      <c r="G113" s="15">
        <f>F113/E113</f>
        <v>0.5026745021029647</v>
      </c>
      <c r="H113" s="72"/>
      <c r="I113" s="72"/>
    </row>
    <row r="114" spans="1:10" ht="12.75">
      <c r="A114" s="109"/>
      <c r="B114" s="109"/>
      <c r="C114" s="109"/>
      <c r="D114" s="110"/>
      <c r="E114" s="25"/>
      <c r="F114" s="25"/>
      <c r="G114" s="15"/>
      <c r="H114" s="72"/>
      <c r="I114" s="72"/>
      <c r="J114" s="2"/>
    </row>
    <row r="115" spans="1:9" s="47" customFormat="1" ht="25.5">
      <c r="A115" s="107"/>
      <c r="B115" s="107"/>
      <c r="C115" s="107">
        <v>75022</v>
      </c>
      <c r="D115" s="108" t="s">
        <v>93</v>
      </c>
      <c r="E115" s="54">
        <f>E116</f>
        <v>92992</v>
      </c>
      <c r="F115" s="54">
        <f>F116</f>
        <v>40668.78</v>
      </c>
      <c r="G115" s="46">
        <f>F115/E115</f>
        <v>0.4373363300068823</v>
      </c>
      <c r="H115" s="73"/>
      <c r="I115" s="73"/>
    </row>
    <row r="116" spans="1:9" ht="12.75">
      <c r="A116" s="109"/>
      <c r="B116" s="109"/>
      <c r="C116" s="109"/>
      <c r="D116" s="110" t="s">
        <v>31</v>
      </c>
      <c r="E116" s="25">
        <f>E117+E118</f>
        <v>92992</v>
      </c>
      <c r="F116" s="25">
        <f>F117+F118</f>
        <v>40668.78</v>
      </c>
      <c r="G116" s="15">
        <f>F116/E116</f>
        <v>0.4373363300068823</v>
      </c>
      <c r="H116" s="72"/>
      <c r="I116" s="72"/>
    </row>
    <row r="117" spans="1:9" ht="12.75">
      <c r="A117" s="237" t="s">
        <v>140</v>
      </c>
      <c r="B117" s="237"/>
      <c r="C117" s="237"/>
      <c r="D117" s="110" t="s">
        <v>35</v>
      </c>
      <c r="E117" s="25">
        <v>79000</v>
      </c>
      <c r="F117" s="25">
        <v>37080.36</v>
      </c>
      <c r="G117" s="15">
        <f>F117/E117</f>
        <v>0.46937164556962024</v>
      </c>
      <c r="H117" s="72"/>
      <c r="I117" s="72"/>
    </row>
    <row r="118" spans="1:9" ht="12.75">
      <c r="A118" s="237"/>
      <c r="B118" s="237"/>
      <c r="C118" s="237"/>
      <c r="D118" s="110" t="s">
        <v>36</v>
      </c>
      <c r="E118" s="25">
        <v>13992</v>
      </c>
      <c r="F118" s="25">
        <v>3588.42</v>
      </c>
      <c r="G118" s="15">
        <f>F118/E118</f>
        <v>0.2564622641509434</v>
      </c>
      <c r="H118" s="72"/>
      <c r="I118" s="72"/>
    </row>
    <row r="119" spans="1:9" ht="12.75">
      <c r="A119" s="109"/>
      <c r="B119" s="109"/>
      <c r="C119" s="109"/>
      <c r="D119" s="110"/>
      <c r="E119" s="25"/>
      <c r="F119" s="25"/>
      <c r="G119" s="15"/>
      <c r="H119" s="72"/>
      <c r="I119" s="72"/>
    </row>
    <row r="120" spans="1:9" s="47" customFormat="1" ht="25.5">
      <c r="A120" s="107"/>
      <c r="B120" s="107"/>
      <c r="C120" s="107">
        <v>75023</v>
      </c>
      <c r="D120" s="108" t="s">
        <v>94</v>
      </c>
      <c r="E120" s="54">
        <f>E121</f>
        <v>2174875</v>
      </c>
      <c r="F120" s="54">
        <f>F121</f>
        <v>1053530.21</v>
      </c>
      <c r="G120" s="46">
        <f>F120/E120</f>
        <v>0.48440954537617104</v>
      </c>
      <c r="H120" s="73"/>
      <c r="I120" s="73"/>
    </row>
    <row r="121" spans="1:9" ht="12.75">
      <c r="A121" s="109"/>
      <c r="B121" s="109"/>
      <c r="C121" s="109"/>
      <c r="D121" s="110" t="s">
        <v>31</v>
      </c>
      <c r="E121" s="25">
        <f>E122+E123</f>
        <v>2174875</v>
      </c>
      <c r="F121" s="25">
        <f>F122+F123</f>
        <v>1053530.21</v>
      </c>
      <c r="G121" s="15">
        <f>F121/E121</f>
        <v>0.48440954537617104</v>
      </c>
      <c r="H121" s="72"/>
      <c r="I121" s="72"/>
    </row>
    <row r="122" spans="1:9" ht="25.5" customHeight="1">
      <c r="A122" s="238" t="s">
        <v>140</v>
      </c>
      <c r="B122" s="239"/>
      <c r="C122" s="240"/>
      <c r="D122" s="110" t="s">
        <v>95</v>
      </c>
      <c r="E122" s="42">
        <v>1669000</v>
      </c>
      <c r="F122" s="42">
        <v>805390.56</v>
      </c>
      <c r="G122" s="23">
        <f>F122/E122</f>
        <v>0.4825587537447574</v>
      </c>
      <c r="H122" s="74"/>
      <c r="I122" s="72"/>
    </row>
    <row r="123" spans="1:9" ht="25.5">
      <c r="A123" s="245"/>
      <c r="B123" s="246"/>
      <c r="C123" s="247"/>
      <c r="D123" s="110" t="s">
        <v>176</v>
      </c>
      <c r="E123" s="42">
        <v>505875</v>
      </c>
      <c r="F123" s="42">
        <v>248139.65</v>
      </c>
      <c r="G123" s="23">
        <f>F123/E123</f>
        <v>0.49051574005436127</v>
      </c>
      <c r="H123" s="74"/>
      <c r="I123" s="72"/>
    </row>
    <row r="124" spans="1:7" ht="89.25">
      <c r="A124" s="257"/>
      <c r="B124" s="258"/>
      <c r="C124" s="259"/>
      <c r="D124" s="110" t="s">
        <v>152</v>
      </c>
      <c r="E124" s="25"/>
      <c r="F124" s="25"/>
      <c r="G124" s="15"/>
    </row>
    <row r="125" spans="1:9" ht="12.75">
      <c r="A125" s="109"/>
      <c r="B125" s="109"/>
      <c r="C125" s="109"/>
      <c r="D125" s="110"/>
      <c r="E125" s="25"/>
      <c r="F125" s="25"/>
      <c r="G125" s="15"/>
      <c r="H125" s="72"/>
      <c r="I125" s="72"/>
    </row>
    <row r="126" spans="1:9" s="47" customFormat="1" ht="25.5">
      <c r="A126" s="107"/>
      <c r="B126" s="107"/>
      <c r="C126" s="107" t="s">
        <v>133</v>
      </c>
      <c r="D126" s="108" t="s">
        <v>134</v>
      </c>
      <c r="E126" s="54">
        <f>E127</f>
        <v>20182</v>
      </c>
      <c r="F126" s="54">
        <f>F127</f>
        <v>4859.02</v>
      </c>
      <c r="G126" s="46">
        <f>F126/E126</f>
        <v>0.24076008324249334</v>
      </c>
      <c r="H126" s="73"/>
      <c r="I126" s="73"/>
    </row>
    <row r="127" spans="1:9" ht="12.75">
      <c r="A127" s="109"/>
      <c r="B127" s="109"/>
      <c r="C127" s="109"/>
      <c r="D127" s="110" t="s">
        <v>31</v>
      </c>
      <c r="E127" s="25">
        <f>E128+E129</f>
        <v>20182</v>
      </c>
      <c r="F127" s="25">
        <f>F128+F129</f>
        <v>4859.02</v>
      </c>
      <c r="G127" s="15">
        <f>F127/E127</f>
        <v>0.24076008324249334</v>
      </c>
      <c r="H127" s="72"/>
      <c r="I127" s="72"/>
    </row>
    <row r="128" spans="1:9" ht="12.75">
      <c r="A128" s="237" t="s">
        <v>141</v>
      </c>
      <c r="B128" s="237"/>
      <c r="C128" s="237"/>
      <c r="D128" s="110" t="s">
        <v>192</v>
      </c>
      <c r="E128" s="25">
        <v>15000</v>
      </c>
      <c r="F128" s="25">
        <v>2594.82</v>
      </c>
      <c r="G128" s="15">
        <f>F128/E128</f>
        <v>0.172988</v>
      </c>
      <c r="H128" s="72"/>
      <c r="I128" s="72"/>
    </row>
    <row r="129" spans="1:9" ht="12.75">
      <c r="A129" s="237"/>
      <c r="B129" s="237"/>
      <c r="C129" s="237"/>
      <c r="D129" s="110" t="s">
        <v>36</v>
      </c>
      <c r="E129" s="25">
        <v>5182</v>
      </c>
      <c r="F129" s="25">
        <v>2264.2</v>
      </c>
      <c r="G129" s="15">
        <f>F129/E129</f>
        <v>0.4369355461211887</v>
      </c>
      <c r="H129" s="72"/>
      <c r="I129" s="72"/>
    </row>
    <row r="130" spans="1:9" ht="12.75">
      <c r="A130" s="109"/>
      <c r="B130" s="109"/>
      <c r="C130" s="109"/>
      <c r="D130" s="110"/>
      <c r="E130" s="25"/>
      <c r="F130" s="25"/>
      <c r="G130" s="15"/>
      <c r="H130" s="72"/>
      <c r="I130" s="72"/>
    </row>
    <row r="131" spans="1:10" s="47" customFormat="1" ht="12.75">
      <c r="A131" s="107"/>
      <c r="B131" s="107"/>
      <c r="C131" s="107">
        <v>75095</v>
      </c>
      <c r="D131" s="108" t="s">
        <v>29</v>
      </c>
      <c r="E131" s="54">
        <f>E132</f>
        <v>125783</v>
      </c>
      <c r="F131" s="54">
        <f>F132</f>
        <v>17564.04</v>
      </c>
      <c r="G131" s="46">
        <f aca="true" t="shared" si="2" ref="G131:G139">F131/E131</f>
        <v>0.13963762988639164</v>
      </c>
      <c r="H131" s="73"/>
      <c r="I131" s="73"/>
      <c r="J131" s="79"/>
    </row>
    <row r="132" spans="1:10" ht="12.75">
      <c r="A132" s="109"/>
      <c r="B132" s="109"/>
      <c r="C132" s="109"/>
      <c r="D132" s="110" t="s">
        <v>65</v>
      </c>
      <c r="E132" s="34">
        <f>SUM(E133:E139)</f>
        <v>125783</v>
      </c>
      <c r="F132" s="34">
        <f>SUM(F133:F139)</f>
        <v>17564.04</v>
      </c>
      <c r="G132" s="15">
        <f t="shared" si="2"/>
        <v>0.13963762988639164</v>
      </c>
      <c r="H132" s="72"/>
      <c r="I132" s="72"/>
      <c r="J132" s="3"/>
    </row>
    <row r="133" spans="1:10" ht="29.25" customHeight="1">
      <c r="A133" s="238" t="s">
        <v>140</v>
      </c>
      <c r="B133" s="239"/>
      <c r="C133" s="240"/>
      <c r="D133" s="110" t="s">
        <v>206</v>
      </c>
      <c r="E133" s="25">
        <v>18400</v>
      </c>
      <c r="F133" s="25">
        <v>6201.56</v>
      </c>
      <c r="G133" s="15">
        <f t="shared" si="2"/>
        <v>0.3370413043478261</v>
      </c>
      <c r="H133" s="72"/>
      <c r="I133" s="72"/>
      <c r="J133" s="3"/>
    </row>
    <row r="134" spans="1:10" ht="25.5">
      <c r="A134" s="245"/>
      <c r="B134" s="246"/>
      <c r="C134" s="247"/>
      <c r="D134" s="110" t="s">
        <v>207</v>
      </c>
      <c r="E134" s="25">
        <v>14628</v>
      </c>
      <c r="F134" s="25">
        <v>0</v>
      </c>
      <c r="G134" s="15">
        <f t="shared" si="2"/>
        <v>0</v>
      </c>
      <c r="H134" s="72"/>
      <c r="I134" s="72"/>
      <c r="J134" s="3"/>
    </row>
    <row r="135" spans="1:10" ht="25.5">
      <c r="A135" s="245"/>
      <c r="B135" s="246"/>
      <c r="C135" s="247"/>
      <c r="D135" s="110" t="s">
        <v>329</v>
      </c>
      <c r="E135" s="25">
        <v>43000</v>
      </c>
      <c r="F135" s="25">
        <v>0</v>
      </c>
      <c r="G135" s="15">
        <f t="shared" si="2"/>
        <v>0</v>
      </c>
      <c r="H135" s="72"/>
      <c r="J135" s="3"/>
    </row>
    <row r="136" spans="1:10" ht="25.5">
      <c r="A136" s="245"/>
      <c r="B136" s="246"/>
      <c r="C136" s="247"/>
      <c r="D136" s="112" t="s">
        <v>247</v>
      </c>
      <c r="E136" s="25">
        <v>12000</v>
      </c>
      <c r="F136" s="25">
        <v>10298.35</v>
      </c>
      <c r="G136" s="15">
        <f t="shared" si="2"/>
        <v>0.8581958333333334</v>
      </c>
      <c r="H136" s="72"/>
      <c r="I136" s="72"/>
      <c r="J136" s="3"/>
    </row>
    <row r="137" spans="1:10" ht="26.25" customHeight="1">
      <c r="A137" s="245"/>
      <c r="B137" s="246"/>
      <c r="C137" s="247"/>
      <c r="D137" s="110" t="s">
        <v>248</v>
      </c>
      <c r="E137" s="25">
        <v>255</v>
      </c>
      <c r="F137" s="25">
        <v>254.13</v>
      </c>
      <c r="G137" s="15">
        <f t="shared" si="2"/>
        <v>0.9965882352941177</v>
      </c>
      <c r="H137" s="72"/>
      <c r="I137" s="72"/>
      <c r="J137" s="3"/>
    </row>
    <row r="138" spans="1:10" ht="42.75" customHeight="1">
      <c r="A138" s="245"/>
      <c r="B138" s="246"/>
      <c r="C138" s="247"/>
      <c r="D138" s="110" t="s">
        <v>249</v>
      </c>
      <c r="E138" s="25">
        <v>33000</v>
      </c>
      <c r="F138" s="25">
        <v>0</v>
      </c>
      <c r="G138" s="15">
        <f t="shared" si="2"/>
        <v>0</v>
      </c>
      <c r="H138" s="72"/>
      <c r="I138" s="72"/>
      <c r="J138" s="3"/>
    </row>
    <row r="139" spans="1:10" ht="19.5" customHeight="1">
      <c r="A139" s="257"/>
      <c r="B139" s="258"/>
      <c r="C139" s="259"/>
      <c r="D139" s="110" t="s">
        <v>250</v>
      </c>
      <c r="E139" s="25">
        <v>4500</v>
      </c>
      <c r="F139" s="25">
        <v>810</v>
      </c>
      <c r="G139" s="15">
        <f t="shared" si="2"/>
        <v>0.18</v>
      </c>
      <c r="H139" s="72"/>
      <c r="I139" s="72"/>
      <c r="J139" s="3"/>
    </row>
    <row r="140" spans="1:10" ht="12.75">
      <c r="A140" s="109"/>
      <c r="B140" s="109"/>
      <c r="C140" s="109"/>
      <c r="D140" s="110"/>
      <c r="E140" s="25"/>
      <c r="F140" s="25"/>
      <c r="G140" s="15"/>
      <c r="H140" s="72"/>
      <c r="I140" s="72"/>
      <c r="J140" s="3"/>
    </row>
    <row r="141" spans="1:10" s="13" customFormat="1" ht="51">
      <c r="A141" s="103" t="s">
        <v>12</v>
      </c>
      <c r="B141" s="103">
        <v>751</v>
      </c>
      <c r="C141" s="103"/>
      <c r="D141" s="114" t="s">
        <v>97</v>
      </c>
      <c r="E141" s="31">
        <f>E143</f>
        <v>2700</v>
      </c>
      <c r="F141" s="31">
        <f>F143</f>
        <v>0</v>
      </c>
      <c r="G141" s="17">
        <f>F141/E141</f>
        <v>0</v>
      </c>
      <c r="H141" s="36"/>
      <c r="I141" s="36"/>
      <c r="J141" s="18"/>
    </row>
    <row r="142" spans="1:10" ht="12.75">
      <c r="A142" s="109"/>
      <c r="B142" s="109"/>
      <c r="C142" s="109"/>
      <c r="D142" s="110"/>
      <c r="E142" s="25"/>
      <c r="F142" s="25"/>
      <c r="G142" s="15"/>
      <c r="H142" s="72"/>
      <c r="I142" s="72"/>
      <c r="J142" s="3"/>
    </row>
    <row r="143" spans="1:10" s="47" customFormat="1" ht="38.25">
      <c r="A143" s="107"/>
      <c r="B143" s="107"/>
      <c r="C143" s="107">
        <v>75101</v>
      </c>
      <c r="D143" s="108" t="s">
        <v>96</v>
      </c>
      <c r="E143" s="48">
        <f>SUM(E144)</f>
        <v>2700</v>
      </c>
      <c r="F143" s="48">
        <f>SUM(F144)</f>
        <v>0</v>
      </c>
      <c r="G143" s="46">
        <f>F143/E143</f>
        <v>0</v>
      </c>
      <c r="H143" s="73"/>
      <c r="I143" s="73"/>
      <c r="J143" s="79"/>
    </row>
    <row r="144" spans="1:10" ht="12.75">
      <c r="A144" s="123"/>
      <c r="B144" s="123"/>
      <c r="C144" s="109"/>
      <c r="D144" s="110" t="s">
        <v>31</v>
      </c>
      <c r="E144" s="25">
        <f>E145</f>
        <v>2700</v>
      </c>
      <c r="F144" s="25">
        <f>F145</f>
        <v>0</v>
      </c>
      <c r="G144" s="15">
        <f>F144/E144</f>
        <v>0</v>
      </c>
      <c r="H144" s="72"/>
      <c r="I144" s="72"/>
      <c r="J144" s="3"/>
    </row>
    <row r="145" spans="1:9" ht="25.5">
      <c r="A145" s="237" t="s">
        <v>140</v>
      </c>
      <c r="B145" s="237"/>
      <c r="C145" s="237"/>
      <c r="D145" s="110" t="s">
        <v>98</v>
      </c>
      <c r="E145" s="25">
        <v>2700</v>
      </c>
      <c r="F145" s="25">
        <v>0</v>
      </c>
      <c r="G145" s="15">
        <f>F145/E145</f>
        <v>0</v>
      </c>
      <c r="H145" s="72"/>
      <c r="I145" s="72"/>
    </row>
    <row r="146" spans="1:9" ht="12.75">
      <c r="A146" s="109"/>
      <c r="B146" s="109"/>
      <c r="C146" s="109"/>
      <c r="D146" s="110"/>
      <c r="E146" s="25"/>
      <c r="F146" s="25"/>
      <c r="G146" s="15"/>
      <c r="H146" s="72"/>
      <c r="I146" s="72"/>
    </row>
    <row r="147" spans="1:9" s="13" customFormat="1" ht="25.5">
      <c r="A147" s="103" t="s">
        <v>13</v>
      </c>
      <c r="B147" s="103">
        <v>754</v>
      </c>
      <c r="C147" s="103"/>
      <c r="D147" s="114" t="s">
        <v>61</v>
      </c>
      <c r="E147" s="31">
        <f>E149+E155+E170</f>
        <v>499043</v>
      </c>
      <c r="F147" s="31">
        <f>F149+F155+F170</f>
        <v>145328.56</v>
      </c>
      <c r="G147" s="17">
        <f>F147/E147</f>
        <v>0.29121450456173115</v>
      </c>
      <c r="H147" s="36"/>
      <c r="I147" s="36"/>
    </row>
    <row r="148" spans="1:9" ht="12.75">
      <c r="A148" s="109"/>
      <c r="B148" s="109"/>
      <c r="C148" s="109"/>
      <c r="D148" s="110"/>
      <c r="E148" s="25"/>
      <c r="F148" s="25"/>
      <c r="G148" s="15"/>
      <c r="H148" s="72"/>
      <c r="I148" s="72"/>
    </row>
    <row r="149" spans="1:9" s="47" customFormat="1" ht="12.75">
      <c r="A149" s="107"/>
      <c r="B149" s="107"/>
      <c r="C149" s="107">
        <v>75404</v>
      </c>
      <c r="D149" s="108" t="s">
        <v>73</v>
      </c>
      <c r="E149" s="54">
        <f>E150</f>
        <v>10130</v>
      </c>
      <c r="F149" s="54">
        <f>F150</f>
        <v>0</v>
      </c>
      <c r="G149" s="46">
        <f>F149/E149</f>
        <v>0</v>
      </c>
      <c r="H149" s="73"/>
      <c r="I149" s="73"/>
    </row>
    <row r="150" spans="1:9" ht="12.75">
      <c r="A150" s="109"/>
      <c r="B150" s="109"/>
      <c r="C150" s="109"/>
      <c r="D150" s="110" t="s">
        <v>31</v>
      </c>
      <c r="E150" s="25">
        <f>SUM(E151:E153)</f>
        <v>10130</v>
      </c>
      <c r="F150" s="25">
        <f>SUM(F151:F153)</f>
        <v>0</v>
      </c>
      <c r="G150" s="15">
        <f>F150/E150</f>
        <v>0</v>
      </c>
      <c r="H150" s="72"/>
      <c r="I150" s="72"/>
    </row>
    <row r="151" spans="1:9" ht="102">
      <c r="A151" s="202" t="s">
        <v>186</v>
      </c>
      <c r="B151" s="203"/>
      <c r="C151" s="204"/>
      <c r="D151" s="110" t="s">
        <v>324</v>
      </c>
      <c r="E151" s="25">
        <v>4130</v>
      </c>
      <c r="F151" s="25">
        <v>0</v>
      </c>
      <c r="G151" s="15">
        <f>F151/E151</f>
        <v>0</v>
      </c>
      <c r="H151" s="72"/>
      <c r="I151" s="72"/>
    </row>
    <row r="152" spans="1:9" ht="38.25">
      <c r="A152" s="205"/>
      <c r="B152" s="228"/>
      <c r="C152" s="229"/>
      <c r="D152" s="113" t="s">
        <v>251</v>
      </c>
      <c r="E152" s="25">
        <v>4000</v>
      </c>
      <c r="F152" s="25">
        <v>0</v>
      </c>
      <c r="G152" s="15">
        <f>F152/E152</f>
        <v>0</v>
      </c>
      <c r="H152" s="72"/>
      <c r="I152" s="72"/>
    </row>
    <row r="153" spans="1:9" ht="89.25">
      <c r="A153" s="230"/>
      <c r="B153" s="231"/>
      <c r="C153" s="232"/>
      <c r="D153" s="112" t="s">
        <v>252</v>
      </c>
      <c r="E153" s="25">
        <v>2000</v>
      </c>
      <c r="F153" s="25">
        <v>0</v>
      </c>
      <c r="G153" s="15">
        <f>F153/E153</f>
        <v>0</v>
      </c>
      <c r="H153" s="72"/>
      <c r="I153" s="72"/>
    </row>
    <row r="154" spans="1:9" ht="12.75">
      <c r="A154" s="109"/>
      <c r="B154" s="109"/>
      <c r="C154" s="109"/>
      <c r="D154" s="110"/>
      <c r="E154" s="25"/>
      <c r="F154" s="25"/>
      <c r="G154" s="15"/>
      <c r="H154" s="72"/>
      <c r="I154" s="72"/>
    </row>
    <row r="155" spans="1:9" s="47" customFormat="1" ht="12.75">
      <c r="A155" s="107"/>
      <c r="B155" s="107"/>
      <c r="C155" s="107">
        <v>75412</v>
      </c>
      <c r="D155" s="108" t="s">
        <v>38</v>
      </c>
      <c r="E155" s="68">
        <f>E156+E164</f>
        <v>457694</v>
      </c>
      <c r="F155" s="68">
        <f>F156+F164</f>
        <v>131878.19</v>
      </c>
      <c r="G155" s="46">
        <f aca="true" t="shared" si="3" ref="G155:G162">F155/E155</f>
        <v>0.2881361564713542</v>
      </c>
      <c r="H155" s="73"/>
      <c r="I155" s="73"/>
    </row>
    <row r="156" spans="1:9" ht="12.75">
      <c r="A156" s="109"/>
      <c r="B156" s="109"/>
      <c r="C156" s="109"/>
      <c r="D156" s="110" t="s">
        <v>31</v>
      </c>
      <c r="E156" s="25">
        <f>SUM(E157:E162)</f>
        <v>251600</v>
      </c>
      <c r="F156" s="25">
        <f>SUM(F157:F162)</f>
        <v>131878.19</v>
      </c>
      <c r="G156" s="15">
        <f t="shared" si="3"/>
        <v>0.524158147853736</v>
      </c>
      <c r="H156" s="72"/>
      <c r="I156" s="72"/>
    </row>
    <row r="157" spans="1:9" ht="51">
      <c r="A157" s="238" t="s">
        <v>140</v>
      </c>
      <c r="B157" s="239"/>
      <c r="C157" s="240"/>
      <c r="D157" s="110" t="s">
        <v>173</v>
      </c>
      <c r="E157" s="25">
        <v>41600</v>
      </c>
      <c r="F157" s="25">
        <v>23666.6</v>
      </c>
      <c r="G157" s="15">
        <f t="shared" si="3"/>
        <v>0.5689086538461539</v>
      </c>
      <c r="H157" s="72"/>
      <c r="I157" s="72"/>
    </row>
    <row r="158" spans="1:9" ht="25.5">
      <c r="A158" s="245"/>
      <c r="B158" s="246"/>
      <c r="C158" s="247"/>
      <c r="D158" s="110" t="s">
        <v>253</v>
      </c>
      <c r="E158" s="25">
        <f>134681</f>
        <v>134681</v>
      </c>
      <c r="F158" s="25">
        <f>69817.43</f>
        <v>69817.43</v>
      </c>
      <c r="G158" s="15">
        <f t="shared" si="3"/>
        <v>0.5183910870872654</v>
      </c>
      <c r="H158" s="72"/>
      <c r="I158" s="72"/>
    </row>
    <row r="159" spans="1:9" ht="51">
      <c r="A159" s="245"/>
      <c r="B159" s="246"/>
      <c r="C159" s="247"/>
      <c r="D159" s="113" t="s">
        <v>254</v>
      </c>
      <c r="E159" s="25">
        <v>20000</v>
      </c>
      <c r="F159" s="25">
        <v>0</v>
      </c>
      <c r="G159" s="15">
        <f t="shared" si="3"/>
        <v>0</v>
      </c>
      <c r="H159" s="72"/>
      <c r="I159" s="72"/>
    </row>
    <row r="160" spans="1:9" ht="12.75">
      <c r="A160" s="245"/>
      <c r="B160" s="246"/>
      <c r="C160" s="247"/>
      <c r="D160" s="110" t="s">
        <v>193</v>
      </c>
      <c r="E160" s="25">
        <v>5000</v>
      </c>
      <c r="F160" s="25">
        <v>0</v>
      </c>
      <c r="G160" s="15">
        <f t="shared" si="3"/>
        <v>0</v>
      </c>
      <c r="H160" s="72"/>
      <c r="I160" s="72"/>
    </row>
    <row r="161" spans="1:9" ht="12.75">
      <c r="A161" s="257"/>
      <c r="B161" s="258"/>
      <c r="C161" s="259"/>
      <c r="D161" s="110" t="s">
        <v>194</v>
      </c>
      <c r="E161" s="25">
        <v>38370</v>
      </c>
      <c r="F161" s="25">
        <v>26445.16</v>
      </c>
      <c r="G161" s="15">
        <f t="shared" si="3"/>
        <v>0.6892144904873599</v>
      </c>
      <c r="H161" s="72"/>
      <c r="I161" s="72"/>
    </row>
    <row r="162" spans="1:9" ht="12.75">
      <c r="A162" s="109"/>
      <c r="B162" s="109"/>
      <c r="C162" s="109"/>
      <c r="D162" s="113" t="s">
        <v>255</v>
      </c>
      <c r="E162" s="25">
        <v>11949</v>
      </c>
      <c r="F162" s="25">
        <v>11949</v>
      </c>
      <c r="G162" s="15">
        <f t="shared" si="3"/>
        <v>1</v>
      </c>
      <c r="H162" s="72"/>
      <c r="I162" s="72"/>
    </row>
    <row r="163" spans="1:9" ht="12.75">
      <c r="A163" s="109"/>
      <c r="B163" s="109"/>
      <c r="C163" s="109"/>
      <c r="D163" s="132"/>
      <c r="E163" s="25"/>
      <c r="F163" s="25"/>
      <c r="G163" s="15"/>
      <c r="H163" s="72"/>
      <c r="I163" s="72"/>
    </row>
    <row r="164" spans="1:9" ht="12.75">
      <c r="A164" s="109"/>
      <c r="B164" s="109"/>
      <c r="C164" s="109"/>
      <c r="D164" s="110" t="s">
        <v>50</v>
      </c>
      <c r="E164" s="25">
        <f>E165+E166+E167+E168</f>
        <v>206094</v>
      </c>
      <c r="F164" s="25">
        <f>F165+F166+F167+F168</f>
        <v>0</v>
      </c>
      <c r="G164" s="15">
        <f>F164/E164</f>
        <v>0</v>
      </c>
      <c r="H164" s="72"/>
      <c r="I164" s="72"/>
    </row>
    <row r="165" spans="1:9" ht="25.5">
      <c r="A165" s="237" t="s">
        <v>140</v>
      </c>
      <c r="B165" s="237"/>
      <c r="C165" s="237"/>
      <c r="D165" s="110" t="s">
        <v>135</v>
      </c>
      <c r="E165" s="25">
        <v>24000</v>
      </c>
      <c r="F165" s="25">
        <v>0</v>
      </c>
      <c r="G165" s="15">
        <f>F165/E165</f>
        <v>0</v>
      </c>
      <c r="H165" s="72"/>
      <c r="I165" s="72"/>
    </row>
    <row r="166" spans="1:9" ht="25.5">
      <c r="A166" s="237"/>
      <c r="B166" s="237"/>
      <c r="C166" s="237"/>
      <c r="D166" s="110" t="s">
        <v>208</v>
      </c>
      <c r="E166" s="25">
        <v>50000</v>
      </c>
      <c r="F166" s="25">
        <v>0</v>
      </c>
      <c r="G166" s="15">
        <f>F166/E166</f>
        <v>0</v>
      </c>
      <c r="H166" s="72"/>
      <c r="I166" s="72"/>
    </row>
    <row r="167" spans="1:9" ht="51">
      <c r="A167" s="237"/>
      <c r="B167" s="237"/>
      <c r="C167" s="237"/>
      <c r="D167" s="113" t="s">
        <v>256</v>
      </c>
      <c r="E167" s="25">
        <v>128050</v>
      </c>
      <c r="F167" s="25">
        <v>0</v>
      </c>
      <c r="G167" s="15">
        <f>F167/E167</f>
        <v>0</v>
      </c>
      <c r="H167" s="72"/>
      <c r="I167" s="72"/>
    </row>
    <row r="168" spans="1:9" ht="25.5">
      <c r="A168" s="237"/>
      <c r="B168" s="237"/>
      <c r="C168" s="237"/>
      <c r="D168" s="110" t="s">
        <v>209</v>
      </c>
      <c r="E168" s="25">
        <v>4044</v>
      </c>
      <c r="F168" s="25">
        <v>0</v>
      </c>
      <c r="G168" s="15">
        <f>F168/E168</f>
        <v>0</v>
      </c>
      <c r="H168" s="72"/>
      <c r="I168" s="72"/>
    </row>
    <row r="169" spans="1:9" ht="12.75">
      <c r="A169" s="109"/>
      <c r="B169" s="109"/>
      <c r="C169" s="109"/>
      <c r="D169" s="110"/>
      <c r="E169" s="25"/>
      <c r="F169" s="25"/>
      <c r="G169" s="15"/>
      <c r="H169" s="72"/>
      <c r="I169" s="72"/>
    </row>
    <row r="170" spans="1:9" s="47" customFormat="1" ht="12.75">
      <c r="A170" s="107"/>
      <c r="B170" s="107"/>
      <c r="C170" s="107">
        <v>75414</v>
      </c>
      <c r="D170" s="108" t="s">
        <v>39</v>
      </c>
      <c r="E170" s="54">
        <f>E171</f>
        <v>31219</v>
      </c>
      <c r="F170" s="54">
        <f>F171</f>
        <v>13450.37</v>
      </c>
      <c r="G170" s="46">
        <f aca="true" t="shared" si="4" ref="G170:G175">F170/E170</f>
        <v>0.4308392325186585</v>
      </c>
      <c r="H170" s="73"/>
      <c r="I170" s="73"/>
    </row>
    <row r="171" spans="1:9" ht="12.75">
      <c r="A171" s="109"/>
      <c r="B171" s="109"/>
      <c r="C171" s="109"/>
      <c r="D171" s="110" t="s">
        <v>31</v>
      </c>
      <c r="E171" s="25">
        <f>E172+E173+E174+E175</f>
        <v>31219</v>
      </c>
      <c r="F171" s="25">
        <f>F172+F173+F174+F175</f>
        <v>13450.37</v>
      </c>
      <c r="G171" s="15">
        <f t="shared" si="4"/>
        <v>0.4308392325186585</v>
      </c>
      <c r="H171" s="72"/>
      <c r="I171" s="72"/>
    </row>
    <row r="172" spans="1:9" ht="25.5">
      <c r="A172" s="237" t="s">
        <v>140</v>
      </c>
      <c r="B172" s="237"/>
      <c r="C172" s="237"/>
      <c r="D172" s="110" t="s">
        <v>62</v>
      </c>
      <c r="E172" s="25">
        <v>9884</v>
      </c>
      <c r="F172" s="25">
        <v>4938</v>
      </c>
      <c r="G172" s="15">
        <f t="shared" si="4"/>
        <v>0.49959530554431403</v>
      </c>
      <c r="H172" s="72"/>
      <c r="I172" s="72"/>
    </row>
    <row r="173" spans="1:9" ht="25.5">
      <c r="A173" s="237"/>
      <c r="B173" s="237"/>
      <c r="C173" s="237"/>
      <c r="D173" s="110" t="s">
        <v>78</v>
      </c>
      <c r="E173" s="25">
        <v>415</v>
      </c>
      <c r="F173" s="25">
        <v>414.8</v>
      </c>
      <c r="G173" s="15">
        <f t="shared" si="4"/>
        <v>0.9995180722891567</v>
      </c>
      <c r="H173" s="72"/>
      <c r="I173" s="72"/>
    </row>
    <row r="174" spans="1:9" ht="25.5">
      <c r="A174" s="237"/>
      <c r="B174" s="237"/>
      <c r="C174" s="237"/>
      <c r="D174" s="110" t="s">
        <v>136</v>
      </c>
      <c r="E174" s="25">
        <v>1500</v>
      </c>
      <c r="F174" s="25">
        <v>1210.55</v>
      </c>
      <c r="G174" s="15">
        <f t="shared" si="4"/>
        <v>0.8070333333333333</v>
      </c>
      <c r="H174" s="72"/>
      <c r="I174" s="72"/>
    </row>
    <row r="175" spans="1:9" ht="12.75">
      <c r="A175" s="237"/>
      <c r="B175" s="237"/>
      <c r="C175" s="237"/>
      <c r="D175" s="110" t="s">
        <v>174</v>
      </c>
      <c r="E175" s="25">
        <v>19420</v>
      </c>
      <c r="F175" s="25">
        <v>6887.02</v>
      </c>
      <c r="G175" s="15">
        <f t="shared" si="4"/>
        <v>0.35463542739443876</v>
      </c>
      <c r="H175" s="72"/>
      <c r="I175" s="72"/>
    </row>
    <row r="176" spans="1:9" ht="12.75">
      <c r="A176" s="109"/>
      <c r="B176" s="109"/>
      <c r="C176" s="109"/>
      <c r="D176" s="110"/>
      <c r="E176" s="25"/>
      <c r="F176" s="25"/>
      <c r="G176" s="15"/>
      <c r="H176" s="72"/>
      <c r="I176" s="72"/>
    </row>
    <row r="177" spans="1:9" s="13" customFormat="1" ht="63.75">
      <c r="A177" s="103" t="s">
        <v>14</v>
      </c>
      <c r="B177" s="103">
        <v>756</v>
      </c>
      <c r="C177" s="133"/>
      <c r="D177" s="114" t="s">
        <v>325</v>
      </c>
      <c r="E177" s="31">
        <f>E179</f>
        <v>36000</v>
      </c>
      <c r="F177" s="31">
        <f>F179</f>
        <v>18208.1</v>
      </c>
      <c r="G177" s="17">
        <f>F177/E177</f>
        <v>0.5057805555555556</v>
      </c>
      <c r="H177" s="36"/>
      <c r="I177" s="36"/>
    </row>
    <row r="178" spans="1:9" ht="12.75">
      <c r="A178" s="109"/>
      <c r="B178" s="109"/>
      <c r="C178" s="109"/>
      <c r="D178" s="110"/>
      <c r="E178" s="25"/>
      <c r="F178" s="25"/>
      <c r="G178" s="15"/>
      <c r="H178" s="72"/>
      <c r="I178" s="72"/>
    </row>
    <row r="179" spans="1:9" s="47" customFormat="1" ht="38.25" customHeight="1">
      <c r="A179" s="107"/>
      <c r="B179" s="107"/>
      <c r="C179" s="107">
        <v>75647</v>
      </c>
      <c r="D179" s="108" t="s">
        <v>99</v>
      </c>
      <c r="E179" s="54">
        <f>SUM(E180)</f>
        <v>36000</v>
      </c>
      <c r="F179" s="54">
        <f>SUM(F180)</f>
        <v>18208.1</v>
      </c>
      <c r="G179" s="46">
        <f>F179/E179</f>
        <v>0.5057805555555556</v>
      </c>
      <c r="H179" s="73"/>
      <c r="I179" s="73"/>
    </row>
    <row r="180" spans="1:9" ht="12.75">
      <c r="A180" s="109"/>
      <c r="B180" s="109"/>
      <c r="C180" s="109"/>
      <c r="D180" s="110" t="s">
        <v>31</v>
      </c>
      <c r="E180" s="34">
        <f>SUM(E181:E183)</f>
        <v>36000</v>
      </c>
      <c r="F180" s="34">
        <f>SUM(F181:F183)</f>
        <v>18208.1</v>
      </c>
      <c r="G180" s="15">
        <f>F180/E180</f>
        <v>0.5057805555555556</v>
      </c>
      <c r="H180" s="72"/>
      <c r="I180" s="72"/>
    </row>
    <row r="181" spans="1:9" ht="25.5">
      <c r="A181" s="238" t="s">
        <v>140</v>
      </c>
      <c r="B181" s="239"/>
      <c r="C181" s="240"/>
      <c r="D181" s="112" t="s">
        <v>257</v>
      </c>
      <c r="E181" s="25">
        <v>21000</v>
      </c>
      <c r="F181" s="25">
        <v>11931.05</v>
      </c>
      <c r="G181" s="15">
        <f>F181/E181</f>
        <v>0.5681452380952381</v>
      </c>
      <c r="H181" s="72"/>
      <c r="I181" s="72"/>
    </row>
    <row r="182" spans="1:9" ht="38.25">
      <c r="A182" s="245"/>
      <c r="B182" s="246"/>
      <c r="C182" s="247"/>
      <c r="D182" s="112" t="s">
        <v>258</v>
      </c>
      <c r="E182" s="25">
        <v>3005</v>
      </c>
      <c r="F182" s="25">
        <v>3003.96</v>
      </c>
      <c r="G182" s="15">
        <f>F182/E182</f>
        <v>0.9996539101497505</v>
      </c>
      <c r="H182" s="72"/>
      <c r="I182" s="72"/>
    </row>
    <row r="183" spans="1:9" ht="38.25">
      <c r="A183" s="257"/>
      <c r="B183" s="258"/>
      <c r="C183" s="259"/>
      <c r="D183" s="110" t="s">
        <v>259</v>
      </c>
      <c r="E183" s="25">
        <v>11995</v>
      </c>
      <c r="F183" s="25">
        <v>3273.09</v>
      </c>
      <c r="G183" s="15">
        <f>F183/E183</f>
        <v>0.27287119633180495</v>
      </c>
      <c r="H183" s="72"/>
      <c r="I183" s="72"/>
    </row>
    <row r="184" spans="1:9" ht="12.75">
      <c r="A184" s="109"/>
      <c r="B184" s="109"/>
      <c r="C184" s="109"/>
      <c r="D184" s="110"/>
      <c r="E184" s="25"/>
      <c r="F184" s="25"/>
      <c r="G184" s="15"/>
      <c r="H184" s="72"/>
      <c r="I184" s="72"/>
    </row>
    <row r="185" spans="1:9" s="13" customFormat="1" ht="12.75">
      <c r="A185" s="103" t="s">
        <v>16</v>
      </c>
      <c r="B185" s="103">
        <v>757</v>
      </c>
      <c r="C185" s="103"/>
      <c r="D185" s="114" t="s">
        <v>40</v>
      </c>
      <c r="E185" s="31">
        <f>SUM(E187)</f>
        <v>48000</v>
      </c>
      <c r="F185" s="31">
        <f>F187</f>
        <v>22780.96</v>
      </c>
      <c r="G185" s="17">
        <f>F185/E185</f>
        <v>0.4746033333333333</v>
      </c>
      <c r="H185" s="36"/>
      <c r="I185" s="36"/>
    </row>
    <row r="186" spans="1:9" ht="12.75">
      <c r="A186" s="109"/>
      <c r="B186" s="109"/>
      <c r="C186" s="123"/>
      <c r="D186" s="124"/>
      <c r="E186" s="39"/>
      <c r="F186" s="39"/>
      <c r="G186" s="15"/>
      <c r="H186" s="72"/>
      <c r="I186" s="72"/>
    </row>
    <row r="187" spans="1:9" s="47" customFormat="1" ht="38.25">
      <c r="A187" s="107"/>
      <c r="B187" s="107"/>
      <c r="C187" s="107">
        <v>75702</v>
      </c>
      <c r="D187" s="108" t="s">
        <v>153</v>
      </c>
      <c r="E187" s="54">
        <f>SUM(E188)</f>
        <v>48000</v>
      </c>
      <c r="F187" s="54">
        <f>SUM(F188)</f>
        <v>22780.96</v>
      </c>
      <c r="G187" s="46">
        <f>F187/E187</f>
        <v>0.4746033333333333</v>
      </c>
      <c r="H187" s="73"/>
      <c r="I187" s="73"/>
    </row>
    <row r="188" spans="1:9" ht="12.75">
      <c r="A188" s="109"/>
      <c r="B188" s="109"/>
      <c r="C188" s="109"/>
      <c r="D188" s="110" t="s">
        <v>31</v>
      </c>
      <c r="E188" s="25">
        <f>SUM(E189:E190)</f>
        <v>48000</v>
      </c>
      <c r="F188" s="25">
        <f>SUM(F189:F190)</f>
        <v>22780.96</v>
      </c>
      <c r="G188" s="15">
        <f>F188/E188</f>
        <v>0.4746033333333333</v>
      </c>
      <c r="H188" s="72"/>
      <c r="I188" s="72"/>
    </row>
    <row r="189" spans="1:9" ht="12.75">
      <c r="A189" s="260" t="s">
        <v>140</v>
      </c>
      <c r="B189" s="261"/>
      <c r="C189" s="262"/>
      <c r="D189" s="110" t="s">
        <v>154</v>
      </c>
      <c r="E189" s="25">
        <v>47980</v>
      </c>
      <c r="F189" s="25">
        <v>22780.96</v>
      </c>
      <c r="G189" s="15">
        <f>F189/E189</f>
        <v>0.4748011671529804</v>
      </c>
      <c r="H189" s="72"/>
      <c r="I189" s="72"/>
    </row>
    <row r="190" spans="1:9" ht="12.75">
      <c r="A190" s="263"/>
      <c r="B190" s="264"/>
      <c r="C190" s="265"/>
      <c r="D190" s="110" t="s">
        <v>260</v>
      </c>
      <c r="E190" s="25">
        <v>20</v>
      </c>
      <c r="F190" s="25">
        <v>0</v>
      </c>
      <c r="G190" s="15">
        <f>F190/E190</f>
        <v>0</v>
      </c>
      <c r="H190" s="72"/>
      <c r="I190" s="72"/>
    </row>
    <row r="191" spans="1:9" ht="12.75">
      <c r="A191" s="125"/>
      <c r="B191" s="134"/>
      <c r="C191" s="134"/>
      <c r="D191" s="110"/>
      <c r="E191" s="25"/>
      <c r="F191" s="25"/>
      <c r="G191" s="15"/>
      <c r="H191" s="72"/>
      <c r="I191" s="72"/>
    </row>
    <row r="192" spans="1:9" ht="12.75">
      <c r="A192" s="135" t="s">
        <v>18</v>
      </c>
      <c r="B192" s="135">
        <v>758</v>
      </c>
      <c r="C192" s="136"/>
      <c r="D192" s="137" t="s">
        <v>216</v>
      </c>
      <c r="E192" s="40">
        <f>E194</f>
        <v>148558</v>
      </c>
      <c r="F192" s="40">
        <f>F194</f>
        <v>0</v>
      </c>
      <c r="G192" s="83">
        <f>F192/E192</f>
        <v>0</v>
      </c>
      <c r="H192" s="72"/>
      <c r="I192" s="72"/>
    </row>
    <row r="193" spans="1:9" ht="12.75">
      <c r="A193" s="138"/>
      <c r="B193" s="138"/>
      <c r="C193" s="125"/>
      <c r="D193" s="124"/>
      <c r="E193" s="39"/>
      <c r="F193" s="39"/>
      <c r="G193" s="15"/>
      <c r="H193" s="72"/>
      <c r="I193" s="72"/>
    </row>
    <row r="194" spans="1:9" s="47" customFormat="1" ht="12.75">
      <c r="A194" s="139"/>
      <c r="B194" s="139"/>
      <c r="C194" s="140">
        <v>75818</v>
      </c>
      <c r="D194" s="141" t="s">
        <v>215</v>
      </c>
      <c r="E194" s="80">
        <f>E195+E196</f>
        <v>148558</v>
      </c>
      <c r="F194" s="80">
        <f>F195+F196</f>
        <v>0</v>
      </c>
      <c r="G194" s="49">
        <f>F194/E194</f>
        <v>0</v>
      </c>
      <c r="H194" s="73"/>
      <c r="I194" s="73"/>
    </row>
    <row r="195" spans="1:9" ht="12.75">
      <c r="A195" s="138"/>
      <c r="B195" s="138"/>
      <c r="C195" s="125"/>
      <c r="D195" s="142" t="s">
        <v>217</v>
      </c>
      <c r="E195" s="33">
        <v>131627</v>
      </c>
      <c r="F195" s="33">
        <v>0</v>
      </c>
      <c r="G195" s="15">
        <f>F195/E195</f>
        <v>0</v>
      </c>
      <c r="H195" s="72"/>
      <c r="I195" s="72"/>
    </row>
    <row r="196" spans="1:9" ht="12.75">
      <c r="A196" s="138"/>
      <c r="B196" s="138"/>
      <c r="C196" s="125"/>
      <c r="D196" s="142" t="s">
        <v>218</v>
      </c>
      <c r="E196" s="33">
        <v>16931</v>
      </c>
      <c r="F196" s="33">
        <v>0</v>
      </c>
      <c r="G196" s="15">
        <f>F196/E196</f>
        <v>0</v>
      </c>
      <c r="H196" s="72"/>
      <c r="I196" s="72"/>
    </row>
    <row r="197" spans="1:9" ht="12.75">
      <c r="A197" s="109"/>
      <c r="B197" s="109"/>
      <c r="C197" s="109"/>
      <c r="D197" s="110"/>
      <c r="E197" s="25"/>
      <c r="F197" s="25"/>
      <c r="G197" s="15"/>
      <c r="H197" s="72"/>
      <c r="I197" s="72"/>
    </row>
    <row r="198" spans="1:9" s="13" customFormat="1" ht="12.75">
      <c r="A198" s="103" t="s">
        <v>19</v>
      </c>
      <c r="B198" s="103">
        <v>801</v>
      </c>
      <c r="C198" s="103"/>
      <c r="D198" s="114" t="s">
        <v>15</v>
      </c>
      <c r="E198" s="31">
        <f>SUM(E200,E240,E293,E323,E329,E335,E340,E346,E353,E359)</f>
        <v>10087300</v>
      </c>
      <c r="F198" s="31">
        <f>SUM(F200,F240,F293,F323,F329,F335,F340,F346,F353,F359)</f>
        <v>4325941.08</v>
      </c>
      <c r="G198" s="17">
        <f>F198/E198</f>
        <v>0.42885024535802446</v>
      </c>
      <c r="H198" s="36"/>
      <c r="I198" s="36"/>
    </row>
    <row r="199" spans="1:9" ht="12.75">
      <c r="A199" s="123"/>
      <c r="B199" s="105"/>
      <c r="C199" s="123"/>
      <c r="D199" s="124"/>
      <c r="E199" s="39"/>
      <c r="F199" s="39"/>
      <c r="G199" s="15"/>
      <c r="H199" s="72"/>
      <c r="I199" s="72"/>
    </row>
    <row r="200" spans="1:9" s="47" customFormat="1" ht="12.75">
      <c r="A200" s="143"/>
      <c r="B200" s="107"/>
      <c r="C200" s="107">
        <v>80101</v>
      </c>
      <c r="D200" s="108" t="s">
        <v>57</v>
      </c>
      <c r="E200" s="54">
        <f>E212+E218+E224+E234</f>
        <v>3274694</v>
      </c>
      <c r="F200" s="54">
        <f>F212+F218+F224+F234</f>
        <v>1690212.7600000002</v>
      </c>
      <c r="G200" s="46">
        <f>F200/E200</f>
        <v>0.5161437251847043</v>
      </c>
      <c r="H200" s="73"/>
      <c r="I200" s="73"/>
    </row>
    <row r="201" spans="1:9" s="43" customFormat="1" ht="12.75">
      <c r="A201" s="144"/>
      <c r="B201" s="145"/>
      <c r="C201" s="145"/>
      <c r="D201" s="146"/>
      <c r="E201" s="81"/>
      <c r="F201" s="81"/>
      <c r="G201" s="82"/>
      <c r="H201" s="74"/>
      <c r="I201" s="74"/>
    </row>
    <row r="202" spans="1:9" s="90" customFormat="1" ht="12.75">
      <c r="A202" s="147"/>
      <c r="B202" s="148"/>
      <c r="C202" s="148"/>
      <c r="D202" s="97" t="s">
        <v>31</v>
      </c>
      <c r="E202" s="89">
        <f>SUM(E203:E204)</f>
        <v>3177194</v>
      </c>
      <c r="F202" s="89">
        <f>SUM(F203:F204)</f>
        <v>1663802.7599999998</v>
      </c>
      <c r="G202" s="23">
        <f>F202/E202</f>
        <v>0.5236704966709618</v>
      </c>
      <c r="H202" s="74"/>
      <c r="I202" s="74"/>
    </row>
    <row r="203" spans="1:9" s="90" customFormat="1" ht="25.5">
      <c r="A203" s="260" t="s">
        <v>140</v>
      </c>
      <c r="B203" s="261"/>
      <c r="C203" s="262"/>
      <c r="D203" s="97" t="s">
        <v>79</v>
      </c>
      <c r="E203" s="89">
        <f>SUM(E214,E220,E226,E236)</f>
        <v>2661566</v>
      </c>
      <c r="F203" s="89">
        <f>SUM(F214,F220,F226,F236)</f>
        <v>1388846.8399999999</v>
      </c>
      <c r="G203" s="23">
        <f>F203/E203</f>
        <v>0.5218156679188116</v>
      </c>
      <c r="H203" s="74"/>
      <c r="I203" s="74"/>
    </row>
    <row r="204" spans="1:9" s="90" customFormat="1" ht="12.75">
      <c r="A204" s="263"/>
      <c r="B204" s="264"/>
      <c r="C204" s="265"/>
      <c r="D204" s="97" t="s">
        <v>36</v>
      </c>
      <c r="E204" s="89">
        <f>SUM(E215,E221,E227,E237)</f>
        <v>515628</v>
      </c>
      <c r="F204" s="89">
        <f>SUM(F215,F221,F227,F237)</f>
        <v>274955.92</v>
      </c>
      <c r="G204" s="23">
        <f>F204/E204</f>
        <v>0.5332447423336203</v>
      </c>
      <c r="H204" s="74"/>
      <c r="I204" s="74"/>
    </row>
    <row r="205" spans="1:9" s="90" customFormat="1" ht="12.75">
      <c r="A205" s="147"/>
      <c r="B205" s="148"/>
      <c r="C205" s="148"/>
      <c r="D205" s="97"/>
      <c r="E205" s="89"/>
      <c r="F205" s="89"/>
      <c r="G205" s="23"/>
      <c r="H205" s="74"/>
      <c r="I205" s="74"/>
    </row>
    <row r="206" spans="1:9" s="90" customFormat="1" ht="12.75">
      <c r="A206" s="147"/>
      <c r="B206" s="148"/>
      <c r="C206" s="148"/>
      <c r="D206" s="97" t="s">
        <v>50</v>
      </c>
      <c r="E206" s="89">
        <f>SUM(E230)</f>
        <v>97500</v>
      </c>
      <c r="F206" s="89">
        <f>SUM(F230)</f>
        <v>26410</v>
      </c>
      <c r="G206" s="23">
        <f>F206/E206</f>
        <v>0.27087179487179486</v>
      </c>
      <c r="H206" s="74"/>
      <c r="I206" s="74"/>
    </row>
    <row r="207" spans="1:9" s="90" customFormat="1" ht="76.5">
      <c r="A207" s="260" t="s">
        <v>140</v>
      </c>
      <c r="B207" s="261"/>
      <c r="C207" s="262"/>
      <c r="D207" s="97" t="s">
        <v>266</v>
      </c>
      <c r="E207" s="38">
        <v>7500</v>
      </c>
      <c r="F207" s="38">
        <v>7500</v>
      </c>
      <c r="G207" s="15">
        <f>F207/E207</f>
        <v>1</v>
      </c>
      <c r="H207" s="74"/>
      <c r="I207" s="74"/>
    </row>
    <row r="208" spans="1:9" s="90" customFormat="1" ht="89.25">
      <c r="A208" s="263"/>
      <c r="B208" s="264"/>
      <c r="C208" s="265"/>
      <c r="D208" s="97" t="s">
        <v>267</v>
      </c>
      <c r="E208" s="38">
        <v>90000</v>
      </c>
      <c r="F208" s="38">
        <v>18910</v>
      </c>
      <c r="G208" s="15">
        <f>F208/E208</f>
        <v>0.2101111111111111</v>
      </c>
      <c r="H208" s="74"/>
      <c r="I208" s="74"/>
    </row>
    <row r="209" spans="1:9" s="43" customFormat="1" ht="12.75">
      <c r="A209" s="144"/>
      <c r="B209" s="145"/>
      <c r="C209" s="145"/>
      <c r="D209" s="146"/>
      <c r="E209" s="81"/>
      <c r="F209" s="81"/>
      <c r="G209" s="82"/>
      <c r="H209" s="74"/>
      <c r="I209" s="74"/>
    </row>
    <row r="210" spans="1:9" ht="25.5">
      <c r="A210" s="149"/>
      <c r="B210" s="149"/>
      <c r="C210" s="149"/>
      <c r="D210" s="124" t="s">
        <v>263</v>
      </c>
      <c r="E210" s="41"/>
      <c r="F210" s="41"/>
      <c r="G210" s="15"/>
      <c r="H210" s="72"/>
      <c r="I210" s="72"/>
    </row>
    <row r="211" spans="1:9" ht="12.75">
      <c r="A211" s="149"/>
      <c r="B211" s="149"/>
      <c r="C211" s="149"/>
      <c r="D211" s="150"/>
      <c r="E211" s="41"/>
      <c r="F211" s="41"/>
      <c r="G211" s="15"/>
      <c r="H211" s="72"/>
      <c r="I211" s="72"/>
    </row>
    <row r="212" spans="1:9" s="87" customFormat="1" ht="25.5">
      <c r="A212" s="151"/>
      <c r="B212" s="151"/>
      <c r="C212" s="151"/>
      <c r="D212" s="152" t="s">
        <v>100</v>
      </c>
      <c r="E212" s="84">
        <f>E213</f>
        <v>171734</v>
      </c>
      <c r="F212" s="84">
        <f>F213</f>
        <v>76065.23000000001</v>
      </c>
      <c r="G212" s="85">
        <f>F212/E212</f>
        <v>0.4429246974972924</v>
      </c>
      <c r="H212" s="86"/>
      <c r="I212" s="86"/>
    </row>
    <row r="213" spans="1:9" ht="12.75" customHeight="1">
      <c r="A213" s="153"/>
      <c r="B213" s="153"/>
      <c r="C213" s="153"/>
      <c r="D213" s="150" t="s">
        <v>31</v>
      </c>
      <c r="E213" s="41">
        <f>E214+E215</f>
        <v>171734</v>
      </c>
      <c r="F213" s="41">
        <f>F214+F215</f>
        <v>76065.23000000001</v>
      </c>
      <c r="G213" s="15">
        <f>F213/E213</f>
        <v>0.4429246974972924</v>
      </c>
      <c r="H213" s="72"/>
      <c r="I213" s="72"/>
    </row>
    <row r="214" spans="1:10" ht="25.5" customHeight="1">
      <c r="A214" s="272" t="s">
        <v>140</v>
      </c>
      <c r="B214" s="273"/>
      <c r="C214" s="274"/>
      <c r="D214" s="97" t="s">
        <v>79</v>
      </c>
      <c r="E214" s="38">
        <v>133704</v>
      </c>
      <c r="F214" s="38">
        <v>59871.87</v>
      </c>
      <c r="G214" s="15">
        <f>F214/E214</f>
        <v>0.44779415724286487</v>
      </c>
      <c r="H214" s="72"/>
      <c r="I214" s="72"/>
      <c r="J214" s="2"/>
    </row>
    <row r="215" spans="1:9" ht="12.75">
      <c r="A215" s="275"/>
      <c r="B215" s="276"/>
      <c r="C215" s="277"/>
      <c r="D215" s="97" t="s">
        <v>142</v>
      </c>
      <c r="E215" s="38">
        <v>38030</v>
      </c>
      <c r="F215" s="38">
        <v>16193.36</v>
      </c>
      <c r="G215" s="15">
        <f>F215/E215</f>
        <v>0.4258048908756245</v>
      </c>
      <c r="H215" s="72"/>
      <c r="I215" s="72"/>
    </row>
    <row r="216" spans="1:9" ht="63.75">
      <c r="A216" s="278"/>
      <c r="B216" s="279"/>
      <c r="C216" s="280"/>
      <c r="D216" s="97" t="s">
        <v>261</v>
      </c>
      <c r="E216" s="38"/>
      <c r="F216" s="38"/>
      <c r="G216" s="15"/>
      <c r="H216" s="72"/>
      <c r="I216" s="72"/>
    </row>
    <row r="217" spans="1:9" ht="12.75">
      <c r="A217" s="154"/>
      <c r="B217" s="154"/>
      <c r="C217" s="154"/>
      <c r="D217" s="97"/>
      <c r="E217" s="38"/>
      <c r="F217" s="38"/>
      <c r="G217" s="15"/>
      <c r="H217" s="72"/>
      <c r="I217" s="72"/>
    </row>
    <row r="218" spans="1:9" s="87" customFormat="1" ht="25.5">
      <c r="A218" s="151"/>
      <c r="B218" s="151"/>
      <c r="C218" s="151"/>
      <c r="D218" s="152" t="s">
        <v>101</v>
      </c>
      <c r="E218" s="84">
        <f>E219</f>
        <v>432834</v>
      </c>
      <c r="F218" s="84">
        <f>F219</f>
        <v>231401.62</v>
      </c>
      <c r="G218" s="85">
        <f>F218/E218</f>
        <v>0.5346197849521988</v>
      </c>
      <c r="H218" s="86"/>
      <c r="I218" s="86"/>
    </row>
    <row r="219" spans="1:9" ht="12.75">
      <c r="A219" s="149"/>
      <c r="B219" s="149"/>
      <c r="C219" s="149"/>
      <c r="D219" s="150" t="s">
        <v>31</v>
      </c>
      <c r="E219" s="41">
        <f>E220+E221</f>
        <v>432834</v>
      </c>
      <c r="F219" s="41">
        <f>F220+F221</f>
        <v>231401.62</v>
      </c>
      <c r="G219" s="15">
        <f>F219/E219</f>
        <v>0.5346197849521988</v>
      </c>
      <c r="H219" s="72"/>
      <c r="I219" s="72"/>
    </row>
    <row r="220" spans="1:9" ht="25.5">
      <c r="A220" s="236" t="s">
        <v>140</v>
      </c>
      <c r="B220" s="236"/>
      <c r="C220" s="236"/>
      <c r="D220" s="97" t="s">
        <v>62</v>
      </c>
      <c r="E220" s="38">
        <v>374084</v>
      </c>
      <c r="F220" s="38">
        <v>200112.8</v>
      </c>
      <c r="G220" s="15">
        <f>F220/E220</f>
        <v>0.5349408154318281</v>
      </c>
      <c r="H220" s="72"/>
      <c r="I220" s="72"/>
    </row>
    <row r="221" spans="1:9" ht="12.75">
      <c r="A221" s="236"/>
      <c r="B221" s="236"/>
      <c r="C221" s="236"/>
      <c r="D221" s="97" t="s">
        <v>143</v>
      </c>
      <c r="E221" s="38">
        <v>58750</v>
      </c>
      <c r="F221" s="38">
        <v>31288.82</v>
      </c>
      <c r="G221" s="15">
        <f>F221/E221</f>
        <v>0.5325756595744681</v>
      </c>
      <c r="H221" s="72"/>
      <c r="I221" s="72"/>
    </row>
    <row r="222" spans="1:9" ht="76.5">
      <c r="A222" s="236"/>
      <c r="B222" s="236"/>
      <c r="C222" s="236"/>
      <c r="D222" s="97" t="s">
        <v>264</v>
      </c>
      <c r="E222" s="38"/>
      <c r="F222" s="38"/>
      <c r="G222" s="15"/>
      <c r="H222" s="72"/>
      <c r="I222" s="72"/>
    </row>
    <row r="223" spans="1:9" ht="12.75">
      <c r="A223" s="156"/>
      <c r="B223" s="156"/>
      <c r="C223" s="156"/>
      <c r="D223" s="157"/>
      <c r="E223" s="35"/>
      <c r="F223" s="35"/>
      <c r="G223" s="15"/>
      <c r="H223" s="72"/>
      <c r="I223" s="72"/>
    </row>
    <row r="224" spans="1:9" s="87" customFormat="1" ht="25.5">
      <c r="A224" s="151"/>
      <c r="B224" s="151"/>
      <c r="C224" s="151"/>
      <c r="D224" s="158" t="s">
        <v>102</v>
      </c>
      <c r="E224" s="88">
        <f>E225+E230</f>
        <v>1597910</v>
      </c>
      <c r="F224" s="88">
        <f>F225+F230</f>
        <v>812360.77</v>
      </c>
      <c r="G224" s="85">
        <f>F224/E224</f>
        <v>0.5083895651194372</v>
      </c>
      <c r="H224" s="86"/>
      <c r="I224" s="86"/>
    </row>
    <row r="225" spans="1:9" ht="12.75">
      <c r="A225" s="153"/>
      <c r="B225" s="153"/>
      <c r="C225" s="153"/>
      <c r="D225" s="150" t="s">
        <v>31</v>
      </c>
      <c r="E225" s="41">
        <f>E226+E227</f>
        <v>1500410</v>
      </c>
      <c r="F225" s="41">
        <f>F226+F227</f>
        <v>785950.77</v>
      </c>
      <c r="G225" s="15">
        <f>F225/E225</f>
        <v>0.5238240014396065</v>
      </c>
      <c r="H225" s="72"/>
      <c r="I225" s="72"/>
    </row>
    <row r="226" spans="1:9" ht="25.5">
      <c r="A226" s="236" t="s">
        <v>140</v>
      </c>
      <c r="B226" s="236"/>
      <c r="C226" s="236"/>
      <c r="D226" s="97" t="s">
        <v>62</v>
      </c>
      <c r="E226" s="38">
        <v>1285760</v>
      </c>
      <c r="F226" s="38">
        <v>649967.72</v>
      </c>
      <c r="G226" s="15">
        <f>F226/E226</f>
        <v>0.505512475111996</v>
      </c>
      <c r="H226" s="72"/>
      <c r="I226" s="72"/>
    </row>
    <row r="227" spans="1:9" ht="12.75">
      <c r="A227" s="236"/>
      <c r="B227" s="236"/>
      <c r="C227" s="236"/>
      <c r="D227" s="97" t="s">
        <v>147</v>
      </c>
      <c r="E227" s="38">
        <v>214650</v>
      </c>
      <c r="F227" s="38">
        <v>135983.05</v>
      </c>
      <c r="G227" s="15">
        <f>F227/E227</f>
        <v>0.6335105986489634</v>
      </c>
      <c r="H227" s="72"/>
      <c r="I227" s="72"/>
    </row>
    <row r="228" spans="1:9" ht="114.75">
      <c r="A228" s="236"/>
      <c r="B228" s="236"/>
      <c r="C228" s="236"/>
      <c r="D228" s="97" t="s">
        <v>265</v>
      </c>
      <c r="E228" s="38"/>
      <c r="F228" s="38"/>
      <c r="G228" s="15"/>
      <c r="H228" s="72"/>
      <c r="I228" s="72"/>
    </row>
    <row r="229" spans="1:9" ht="12.75">
      <c r="A229" s="155"/>
      <c r="B229" s="155"/>
      <c r="C229" s="155"/>
      <c r="D229" s="97"/>
      <c r="E229" s="38"/>
      <c r="F229" s="38"/>
      <c r="G229" s="15"/>
      <c r="H229" s="72"/>
      <c r="I229" s="72"/>
    </row>
    <row r="230" spans="1:9" ht="12.75">
      <c r="A230" s="154"/>
      <c r="B230" s="154"/>
      <c r="C230" s="154"/>
      <c r="D230" s="97" t="s">
        <v>50</v>
      </c>
      <c r="E230" s="38">
        <f>SUM(E231:E232)</f>
        <v>97500</v>
      </c>
      <c r="F230" s="38">
        <f>SUM(F231:F232)</f>
        <v>26410</v>
      </c>
      <c r="G230" s="15">
        <f>F230/E230</f>
        <v>0.27087179487179486</v>
      </c>
      <c r="H230" s="72"/>
      <c r="I230" s="72"/>
    </row>
    <row r="231" spans="1:9" ht="76.5">
      <c r="A231" s="233" t="s">
        <v>140</v>
      </c>
      <c r="B231" s="234"/>
      <c r="C231" s="235"/>
      <c r="D231" s="97" t="s">
        <v>266</v>
      </c>
      <c r="E231" s="38">
        <v>7500</v>
      </c>
      <c r="F231" s="38">
        <v>7500</v>
      </c>
      <c r="G231" s="15">
        <f>F231/E231</f>
        <v>1</v>
      </c>
      <c r="H231" s="72"/>
      <c r="I231" s="72"/>
    </row>
    <row r="232" spans="1:9" ht="89.25">
      <c r="A232" s="223"/>
      <c r="B232" s="224"/>
      <c r="C232" s="225"/>
      <c r="D232" s="97" t="s">
        <v>267</v>
      </c>
      <c r="E232" s="38">
        <v>90000</v>
      </c>
      <c r="F232" s="38">
        <v>18910</v>
      </c>
      <c r="G232" s="15">
        <f>F232/E232</f>
        <v>0.2101111111111111</v>
      </c>
      <c r="H232" s="72"/>
      <c r="I232" s="72"/>
    </row>
    <row r="233" spans="1:9" ht="12.75">
      <c r="A233" s="154"/>
      <c r="B233" s="154"/>
      <c r="C233" s="154"/>
      <c r="D233" s="97"/>
      <c r="E233" s="38"/>
      <c r="F233" s="38"/>
      <c r="G233" s="15"/>
      <c r="H233" s="72"/>
      <c r="I233" s="72"/>
    </row>
    <row r="234" spans="1:9" s="87" customFormat="1" ht="25.5">
      <c r="A234" s="151"/>
      <c r="B234" s="151"/>
      <c r="C234" s="151"/>
      <c r="D234" s="152" t="s">
        <v>103</v>
      </c>
      <c r="E234" s="84">
        <f>E235</f>
        <v>1072216</v>
      </c>
      <c r="F234" s="84">
        <f>F235</f>
        <v>570385.14</v>
      </c>
      <c r="G234" s="85">
        <f>F234/E234</f>
        <v>0.5319685026151447</v>
      </c>
      <c r="H234" s="86"/>
      <c r="I234" s="86"/>
    </row>
    <row r="235" spans="1:9" ht="12.75">
      <c r="A235" s="149"/>
      <c r="B235" s="149"/>
      <c r="C235" s="149"/>
      <c r="D235" s="150" t="s">
        <v>37</v>
      </c>
      <c r="E235" s="41">
        <f>E236+E237</f>
        <v>1072216</v>
      </c>
      <c r="F235" s="41">
        <f>F236+F237</f>
        <v>570385.14</v>
      </c>
      <c r="G235" s="15">
        <f>F235/E235</f>
        <v>0.5319685026151447</v>
      </c>
      <c r="H235" s="72"/>
      <c r="I235" s="72"/>
    </row>
    <row r="236" spans="1:9" ht="25.5">
      <c r="A236" s="271" t="s">
        <v>140</v>
      </c>
      <c r="B236" s="271"/>
      <c r="C236" s="271"/>
      <c r="D236" s="157" t="s">
        <v>62</v>
      </c>
      <c r="E236" s="35">
        <v>868018</v>
      </c>
      <c r="F236" s="35">
        <v>478894.45</v>
      </c>
      <c r="G236" s="15">
        <f>F236/E236</f>
        <v>0.5517102755933633</v>
      </c>
      <c r="H236" s="72"/>
      <c r="I236" s="72"/>
    </row>
    <row r="237" spans="1:9" ht="12.75">
      <c r="A237" s="236"/>
      <c r="B237" s="236"/>
      <c r="C237" s="236"/>
      <c r="D237" s="97" t="s">
        <v>143</v>
      </c>
      <c r="E237" s="38">
        <v>204198</v>
      </c>
      <c r="F237" s="38">
        <v>91490.69</v>
      </c>
      <c r="G237" s="15">
        <f>F237/E237</f>
        <v>0.44804890351521565</v>
      </c>
      <c r="H237" s="72"/>
      <c r="I237" s="72"/>
    </row>
    <row r="238" spans="1:9" ht="127.5">
      <c r="A238" s="236"/>
      <c r="B238" s="236"/>
      <c r="C238" s="236"/>
      <c r="D238" s="97" t="s">
        <v>268</v>
      </c>
      <c r="E238" s="38"/>
      <c r="F238" s="38"/>
      <c r="G238" s="15"/>
      <c r="H238" s="72"/>
      <c r="I238" s="72"/>
    </row>
    <row r="239" spans="1:9" ht="12.75">
      <c r="A239" s="154"/>
      <c r="B239" s="154"/>
      <c r="C239" s="154"/>
      <c r="D239" s="97"/>
      <c r="E239" s="38"/>
      <c r="F239" s="38"/>
      <c r="G239" s="15"/>
      <c r="H239" s="72"/>
      <c r="I239" s="72"/>
    </row>
    <row r="240" spans="1:9" s="47" customFormat="1" ht="12.75">
      <c r="A240" s="143"/>
      <c r="B240" s="107"/>
      <c r="C240" s="107">
        <v>80104</v>
      </c>
      <c r="D240" s="108" t="s">
        <v>104</v>
      </c>
      <c r="E240" s="54">
        <f>E251+E260+E267+E274+E281+E287</f>
        <v>1626326</v>
      </c>
      <c r="F240" s="54">
        <f>F251+F260+F267+F274+F281+F287</f>
        <v>795873.4400000001</v>
      </c>
      <c r="G240" s="46">
        <f>F240/E240</f>
        <v>0.4893689457095318</v>
      </c>
      <c r="H240" s="73"/>
      <c r="I240" s="73"/>
    </row>
    <row r="241" spans="1:9" ht="12.75">
      <c r="A241" s="159"/>
      <c r="B241" s="160"/>
      <c r="C241" s="160"/>
      <c r="D241" s="161"/>
      <c r="E241" s="32"/>
      <c r="F241" s="32"/>
      <c r="G241" s="82"/>
      <c r="H241" s="72"/>
      <c r="I241" s="72"/>
    </row>
    <row r="242" spans="1:9" s="5" customFormat="1" ht="12.75">
      <c r="A242" s="123"/>
      <c r="B242" s="105"/>
      <c r="C242" s="105"/>
      <c r="D242" s="97" t="s">
        <v>31</v>
      </c>
      <c r="E242" s="33">
        <f>SUM(E243:E244)</f>
        <v>1606326</v>
      </c>
      <c r="F242" s="33">
        <f>SUM(F243:F244)</f>
        <v>775873.4500000001</v>
      </c>
      <c r="G242" s="91">
        <f>F242/E242</f>
        <v>0.48301120071517245</v>
      </c>
      <c r="H242" s="72"/>
      <c r="I242" s="72"/>
    </row>
    <row r="243" spans="1:9" s="5" customFormat="1" ht="25.5">
      <c r="A243" s="208" t="s">
        <v>140</v>
      </c>
      <c r="B243" s="209"/>
      <c r="C243" s="210"/>
      <c r="D243" s="97" t="s">
        <v>79</v>
      </c>
      <c r="E243" s="33">
        <f>SUM(E253,E263,E270,E277,E283,E289)</f>
        <v>1274453</v>
      </c>
      <c r="F243" s="33">
        <f>SUM(F253,F263,F270,F277,F283,F289)</f>
        <v>610963.41</v>
      </c>
      <c r="G243" s="91">
        <f>F243/E243</f>
        <v>0.47939265708503964</v>
      </c>
      <c r="H243" s="72"/>
      <c r="I243" s="72"/>
    </row>
    <row r="244" spans="1:9" s="5" customFormat="1" ht="12.75">
      <c r="A244" s="214"/>
      <c r="B244" s="215"/>
      <c r="C244" s="216"/>
      <c r="D244" s="97" t="s">
        <v>262</v>
      </c>
      <c r="E244" s="33">
        <f>SUM(E254,E264,E271,E278,E284,E290)</f>
        <v>331873</v>
      </c>
      <c r="F244" s="33">
        <f>SUM(F254,F264,F271,F278,F284,F290)</f>
        <v>164910.04000000004</v>
      </c>
      <c r="G244" s="91">
        <f>F244/E244</f>
        <v>0.4969070698731142</v>
      </c>
      <c r="H244" s="72"/>
      <c r="I244" s="72"/>
    </row>
    <row r="245" spans="1:9" s="5" customFormat="1" ht="12.75">
      <c r="A245" s="123"/>
      <c r="B245" s="105"/>
      <c r="C245" s="105"/>
      <c r="D245" s="97"/>
      <c r="E245" s="33"/>
      <c r="F245" s="33"/>
      <c r="G245" s="91"/>
      <c r="H245" s="72"/>
      <c r="I245" s="72"/>
    </row>
    <row r="246" spans="1:9" s="5" customFormat="1" ht="12.75">
      <c r="A246" s="123"/>
      <c r="B246" s="105"/>
      <c r="C246" s="105"/>
      <c r="D246" s="97" t="s">
        <v>50</v>
      </c>
      <c r="E246" s="33">
        <f>SUM(E257)</f>
        <v>20000</v>
      </c>
      <c r="F246" s="33">
        <f>SUM(F257)</f>
        <v>19999.99</v>
      </c>
      <c r="G246" s="91">
        <f>F246/E246</f>
        <v>0.9999995</v>
      </c>
      <c r="H246" s="72"/>
      <c r="I246" s="72"/>
    </row>
    <row r="247" spans="1:9" s="5" customFormat="1" ht="76.5">
      <c r="A247" s="266" t="s">
        <v>140</v>
      </c>
      <c r="B247" s="267"/>
      <c r="C247" s="268"/>
      <c r="D247" s="113" t="s">
        <v>270</v>
      </c>
      <c r="E247" s="33">
        <v>20000</v>
      </c>
      <c r="F247" s="33">
        <v>19999.99</v>
      </c>
      <c r="G247" s="91">
        <f>F247/E247</f>
        <v>0.9999995</v>
      </c>
      <c r="H247" s="72"/>
      <c r="I247" s="72"/>
    </row>
    <row r="248" spans="1:9" ht="12.75">
      <c r="A248" s="159"/>
      <c r="B248" s="160"/>
      <c r="C248" s="160"/>
      <c r="D248" s="161"/>
      <c r="E248" s="32"/>
      <c r="F248" s="32"/>
      <c r="G248" s="14"/>
      <c r="H248" s="72"/>
      <c r="I248" s="72"/>
    </row>
    <row r="249" spans="1:9" ht="25.5">
      <c r="A249" s="123"/>
      <c r="B249" s="105"/>
      <c r="C249" s="105"/>
      <c r="D249" s="124" t="s">
        <v>263</v>
      </c>
      <c r="E249" s="33"/>
      <c r="F249" s="33"/>
      <c r="G249" s="15"/>
      <c r="H249" s="72"/>
      <c r="I249" s="72"/>
    </row>
    <row r="250" spans="1:9" ht="12.75">
      <c r="A250" s="123"/>
      <c r="B250" s="105"/>
      <c r="C250" s="105"/>
      <c r="D250" s="142"/>
      <c r="E250" s="33"/>
      <c r="F250" s="33"/>
      <c r="G250" s="15"/>
      <c r="H250" s="72"/>
      <c r="I250" s="72"/>
    </row>
    <row r="251" spans="1:9" s="87" customFormat="1" ht="25.5">
      <c r="A251" s="162"/>
      <c r="B251" s="163"/>
      <c r="C251" s="163"/>
      <c r="D251" s="152" t="s">
        <v>80</v>
      </c>
      <c r="E251" s="84">
        <f>E252+E257</f>
        <v>439290</v>
      </c>
      <c r="F251" s="84">
        <f>F252+F257</f>
        <v>216883.72999999998</v>
      </c>
      <c r="G251" s="85">
        <f>F251/E251</f>
        <v>0.49371424343827536</v>
      </c>
      <c r="H251" s="86"/>
      <c r="I251" s="86"/>
    </row>
    <row r="252" spans="1:9" ht="12.75">
      <c r="A252" s="123"/>
      <c r="B252" s="105"/>
      <c r="C252" s="105"/>
      <c r="D252" s="142" t="s">
        <v>31</v>
      </c>
      <c r="E252" s="33">
        <f>E253+E254</f>
        <v>419290</v>
      </c>
      <c r="F252" s="33">
        <f>F253+F254</f>
        <v>196883.74</v>
      </c>
      <c r="G252" s="15">
        <f>F252/E252</f>
        <v>0.469564597295428</v>
      </c>
      <c r="H252" s="72"/>
      <c r="I252" s="72"/>
    </row>
    <row r="253" spans="1:9" ht="25.5">
      <c r="A253" s="208" t="s">
        <v>140</v>
      </c>
      <c r="B253" s="209"/>
      <c r="C253" s="210"/>
      <c r="D253" s="142" t="s">
        <v>62</v>
      </c>
      <c r="E253" s="33">
        <v>338290</v>
      </c>
      <c r="F253" s="33">
        <v>156405.71</v>
      </c>
      <c r="G253" s="15">
        <f>F253/E253</f>
        <v>0.4623421029294392</v>
      </c>
      <c r="H253" s="72"/>
      <c r="I253" s="72"/>
    </row>
    <row r="254" spans="1:9" ht="12.75">
      <c r="A254" s="211"/>
      <c r="B254" s="212"/>
      <c r="C254" s="213"/>
      <c r="D254" s="142" t="s">
        <v>143</v>
      </c>
      <c r="E254" s="33">
        <v>81000</v>
      </c>
      <c r="F254" s="33">
        <v>40478.03</v>
      </c>
      <c r="G254" s="15">
        <f>F254/E254</f>
        <v>0.49972876543209876</v>
      </c>
      <c r="H254" s="72"/>
      <c r="I254" s="72"/>
    </row>
    <row r="255" spans="1:11" ht="102">
      <c r="A255" s="211"/>
      <c r="B255" s="212"/>
      <c r="C255" s="213"/>
      <c r="D255" s="142" t="s">
        <v>269</v>
      </c>
      <c r="E255" s="33"/>
      <c r="F255" s="33"/>
      <c r="G255" s="15"/>
      <c r="H255" s="72"/>
      <c r="I255" s="72"/>
      <c r="J255" s="2"/>
      <c r="K255" s="2"/>
    </row>
    <row r="256" spans="1:9" ht="12.75">
      <c r="A256" s="123"/>
      <c r="B256" s="105"/>
      <c r="C256" s="105"/>
      <c r="D256" s="142"/>
      <c r="E256" s="33"/>
      <c r="F256" s="33"/>
      <c r="G256" s="15"/>
      <c r="H256" s="72"/>
      <c r="I256" s="72"/>
    </row>
    <row r="257" spans="1:9" ht="12.75">
      <c r="A257" s="123"/>
      <c r="B257" s="105"/>
      <c r="C257" s="105"/>
      <c r="D257" s="142" t="s">
        <v>76</v>
      </c>
      <c r="E257" s="33">
        <f>SUM(E258)</f>
        <v>20000</v>
      </c>
      <c r="F257" s="33">
        <f>SUM(F258)</f>
        <v>19999.99</v>
      </c>
      <c r="G257" s="15">
        <f>F257/E257</f>
        <v>0.9999995</v>
      </c>
      <c r="H257" s="72"/>
      <c r="I257" s="72"/>
    </row>
    <row r="258" spans="1:9" ht="76.5">
      <c r="A258" s="208" t="s">
        <v>140</v>
      </c>
      <c r="B258" s="209"/>
      <c r="C258" s="210"/>
      <c r="D258" s="113" t="s">
        <v>270</v>
      </c>
      <c r="E258" s="33">
        <v>20000</v>
      </c>
      <c r="F258" s="33">
        <v>19999.99</v>
      </c>
      <c r="G258" s="15">
        <f>F258/E258</f>
        <v>0.9999995</v>
      </c>
      <c r="H258" s="72"/>
      <c r="I258" s="72"/>
    </row>
    <row r="259" spans="1:9" ht="12.75">
      <c r="A259" s="123"/>
      <c r="B259" s="105"/>
      <c r="C259" s="105"/>
      <c r="D259" s="142"/>
      <c r="E259" s="33"/>
      <c r="F259" s="33"/>
      <c r="G259" s="15"/>
      <c r="H259" s="72"/>
      <c r="I259" s="72"/>
    </row>
    <row r="260" spans="1:9" s="87" customFormat="1" ht="25.5">
      <c r="A260" s="164"/>
      <c r="B260" s="165"/>
      <c r="C260" s="165"/>
      <c r="D260" s="152" t="s">
        <v>81</v>
      </c>
      <c r="E260" s="84">
        <f>E262</f>
        <v>501300</v>
      </c>
      <c r="F260" s="84">
        <f>F262</f>
        <v>233312.87</v>
      </c>
      <c r="G260" s="85">
        <f>F260/E260</f>
        <v>0.46541565928585676</v>
      </c>
      <c r="H260" s="86"/>
      <c r="I260" s="86"/>
    </row>
    <row r="261" spans="1:9" s="43" customFormat="1" ht="12.75">
      <c r="A261" s="166"/>
      <c r="B261" s="167"/>
      <c r="C261" s="167"/>
      <c r="D261" s="146"/>
      <c r="E261" s="81"/>
      <c r="F261" s="81"/>
      <c r="G261" s="82"/>
      <c r="H261" s="74"/>
      <c r="I261" s="74"/>
    </row>
    <row r="262" spans="1:9" ht="12.75">
      <c r="A262" s="168"/>
      <c r="B262" s="169"/>
      <c r="C262" s="169"/>
      <c r="D262" s="142" t="s">
        <v>37</v>
      </c>
      <c r="E262" s="33">
        <f>E263+E264</f>
        <v>501300</v>
      </c>
      <c r="F262" s="33">
        <f>F263+F264</f>
        <v>233312.87</v>
      </c>
      <c r="G262" s="15">
        <f>F262/E262</f>
        <v>0.46541565928585676</v>
      </c>
      <c r="H262" s="72"/>
      <c r="I262" s="72"/>
    </row>
    <row r="263" spans="1:9" ht="25.5">
      <c r="A263" s="226" t="s">
        <v>140</v>
      </c>
      <c r="B263" s="226"/>
      <c r="C263" s="226"/>
      <c r="D263" s="142" t="s">
        <v>62</v>
      </c>
      <c r="E263" s="33">
        <v>396300</v>
      </c>
      <c r="F263" s="33">
        <v>184021.15</v>
      </c>
      <c r="G263" s="15">
        <f>F263/E263</f>
        <v>0.46434809487761797</v>
      </c>
      <c r="H263" s="72"/>
      <c r="I263" s="72"/>
    </row>
    <row r="264" spans="1:9" ht="12.75">
      <c r="A264" s="226"/>
      <c r="B264" s="226"/>
      <c r="C264" s="226"/>
      <c r="D264" s="142" t="s">
        <v>143</v>
      </c>
      <c r="E264" s="33">
        <v>105000</v>
      </c>
      <c r="F264" s="33">
        <v>49291.72</v>
      </c>
      <c r="G264" s="15">
        <f>F264/E264</f>
        <v>0.4694449523809524</v>
      </c>
      <c r="H264" s="72"/>
      <c r="I264" s="72"/>
    </row>
    <row r="265" spans="1:9" ht="114.75">
      <c r="A265" s="226"/>
      <c r="B265" s="226"/>
      <c r="C265" s="226"/>
      <c r="D265" s="142" t="s">
        <v>271</v>
      </c>
      <c r="E265" s="33"/>
      <c r="F265" s="33"/>
      <c r="G265" s="15"/>
      <c r="H265" s="72"/>
      <c r="I265" s="72"/>
    </row>
    <row r="266" spans="1:9" ht="12.75">
      <c r="A266" s="123"/>
      <c r="B266" s="105"/>
      <c r="C266" s="105"/>
      <c r="D266" s="142"/>
      <c r="E266" s="33"/>
      <c r="F266" s="33"/>
      <c r="G266" s="15"/>
      <c r="H266" s="72"/>
      <c r="I266" s="72"/>
    </row>
    <row r="267" spans="1:9" s="87" customFormat="1" ht="12.75">
      <c r="A267" s="162"/>
      <c r="B267" s="163"/>
      <c r="C267" s="163"/>
      <c r="D267" s="152" t="s">
        <v>330</v>
      </c>
      <c r="E267" s="84">
        <f>E269</f>
        <v>456900</v>
      </c>
      <c r="F267" s="84">
        <f>F269</f>
        <v>236983.53</v>
      </c>
      <c r="G267" s="85">
        <f>F267/E267</f>
        <v>0.5186770190413658</v>
      </c>
      <c r="H267" s="86"/>
      <c r="I267" s="86"/>
    </row>
    <row r="268" spans="1:9" s="43" customFormat="1" ht="12.75">
      <c r="A268" s="147"/>
      <c r="B268" s="148"/>
      <c r="C268" s="148"/>
      <c r="D268" s="146"/>
      <c r="E268" s="81"/>
      <c r="F268" s="81"/>
      <c r="G268" s="82"/>
      <c r="H268" s="74"/>
      <c r="I268" s="74"/>
    </row>
    <row r="269" spans="1:9" ht="12.75">
      <c r="A269" s="123"/>
      <c r="B269" s="105"/>
      <c r="C269" s="105"/>
      <c r="D269" s="142" t="s">
        <v>31</v>
      </c>
      <c r="E269" s="33">
        <f>SUM(E270:E271)</f>
        <v>456900</v>
      </c>
      <c r="F269" s="33">
        <f>F270+F271</f>
        <v>236983.53</v>
      </c>
      <c r="G269" s="15">
        <f>F269/E269</f>
        <v>0.5186770190413658</v>
      </c>
      <c r="H269" s="72"/>
      <c r="I269" s="72"/>
    </row>
    <row r="270" spans="1:9" ht="25.5">
      <c r="A270" s="226" t="s">
        <v>140</v>
      </c>
      <c r="B270" s="226"/>
      <c r="C270" s="226"/>
      <c r="D270" s="142" t="s">
        <v>62</v>
      </c>
      <c r="E270" s="33">
        <v>347500</v>
      </c>
      <c r="F270" s="33">
        <v>180161.68</v>
      </c>
      <c r="G270" s="15">
        <f>F270/E270</f>
        <v>0.5184508776978417</v>
      </c>
      <c r="H270" s="72"/>
      <c r="I270" s="72"/>
    </row>
    <row r="271" spans="1:9" ht="12.75">
      <c r="A271" s="226"/>
      <c r="B271" s="226"/>
      <c r="C271" s="226"/>
      <c r="D271" s="142" t="s">
        <v>143</v>
      </c>
      <c r="E271" s="33">
        <v>109400</v>
      </c>
      <c r="F271" s="33">
        <v>56821.85</v>
      </c>
      <c r="G271" s="15">
        <f>F271/E271</f>
        <v>0.5193953382084094</v>
      </c>
      <c r="H271" s="72"/>
      <c r="I271" s="72"/>
    </row>
    <row r="272" spans="1:9" ht="127.5">
      <c r="A272" s="226"/>
      <c r="B272" s="226"/>
      <c r="C272" s="226"/>
      <c r="D272" s="142" t="s">
        <v>272</v>
      </c>
      <c r="E272" s="33"/>
      <c r="F272" s="33"/>
      <c r="G272" s="15"/>
      <c r="H272" s="72"/>
      <c r="I272" s="72"/>
    </row>
    <row r="273" spans="1:9" ht="12.75">
      <c r="A273" s="170"/>
      <c r="B273" s="170"/>
      <c r="C273" s="170"/>
      <c r="D273" s="142"/>
      <c r="E273" s="33"/>
      <c r="F273" s="33"/>
      <c r="G273" s="15"/>
      <c r="H273" s="72"/>
      <c r="I273" s="72"/>
    </row>
    <row r="274" spans="1:9" s="87" customFormat="1" ht="12.75">
      <c r="A274" s="162"/>
      <c r="B274" s="163"/>
      <c r="C274" s="163"/>
      <c r="D274" s="152" t="s">
        <v>331</v>
      </c>
      <c r="E274" s="84">
        <f>E276</f>
        <v>83258</v>
      </c>
      <c r="F274" s="84">
        <f>F276</f>
        <v>43750.619999999995</v>
      </c>
      <c r="G274" s="85">
        <f>F274/E274</f>
        <v>0.5254824761584472</v>
      </c>
      <c r="H274" s="86"/>
      <c r="I274" s="86"/>
    </row>
    <row r="275" spans="1:9" s="43" customFormat="1" ht="12.75">
      <c r="A275" s="147"/>
      <c r="B275" s="148"/>
      <c r="C275" s="148"/>
      <c r="D275" s="146"/>
      <c r="E275" s="81"/>
      <c r="F275" s="81"/>
      <c r="G275" s="82"/>
      <c r="H275" s="74"/>
      <c r="I275" s="74"/>
    </row>
    <row r="276" spans="1:9" ht="12.75">
      <c r="A276" s="123"/>
      <c r="B276" s="105"/>
      <c r="C276" s="105"/>
      <c r="D276" s="142" t="s">
        <v>31</v>
      </c>
      <c r="E276" s="33">
        <f>E277+E278</f>
        <v>83258</v>
      </c>
      <c r="F276" s="33">
        <f>F277+F278</f>
        <v>43750.619999999995</v>
      </c>
      <c r="G276" s="15">
        <f>F276/E276</f>
        <v>0.5254824761584472</v>
      </c>
      <c r="H276" s="72"/>
      <c r="I276" s="72"/>
    </row>
    <row r="277" spans="1:9" ht="25.5">
      <c r="A277" s="226" t="s">
        <v>140</v>
      </c>
      <c r="B277" s="226"/>
      <c r="C277" s="226"/>
      <c r="D277" s="142" t="s">
        <v>62</v>
      </c>
      <c r="E277" s="33">
        <v>67220</v>
      </c>
      <c r="F277" s="33">
        <v>35790.2</v>
      </c>
      <c r="G277" s="15">
        <f>F277/E277</f>
        <v>0.532433799464445</v>
      </c>
      <c r="H277" s="72"/>
      <c r="I277" s="72"/>
    </row>
    <row r="278" spans="1:9" ht="12.75">
      <c r="A278" s="226"/>
      <c r="B278" s="226"/>
      <c r="C278" s="226"/>
      <c r="D278" s="142" t="s">
        <v>143</v>
      </c>
      <c r="E278" s="33">
        <v>16038</v>
      </c>
      <c r="F278" s="33">
        <v>7960.42</v>
      </c>
      <c r="G278" s="15">
        <f>F278/E278</f>
        <v>0.4963474248659434</v>
      </c>
      <c r="H278" s="72"/>
      <c r="I278" s="72"/>
    </row>
    <row r="279" spans="1:9" ht="51">
      <c r="A279" s="226"/>
      <c r="B279" s="226"/>
      <c r="C279" s="226"/>
      <c r="D279" s="142" t="s">
        <v>273</v>
      </c>
      <c r="E279" s="33"/>
      <c r="F279" s="33"/>
      <c r="G279" s="15"/>
      <c r="H279" s="72"/>
      <c r="I279" s="72"/>
    </row>
    <row r="280" spans="1:9" ht="12.75">
      <c r="A280" s="123"/>
      <c r="B280" s="105"/>
      <c r="C280" s="105"/>
      <c r="D280" s="142"/>
      <c r="E280" s="33"/>
      <c r="F280" s="33"/>
      <c r="G280" s="15"/>
      <c r="H280" s="72"/>
      <c r="I280" s="72"/>
    </row>
    <row r="281" spans="1:9" s="87" customFormat="1" ht="25.5">
      <c r="A281" s="162"/>
      <c r="B281" s="163"/>
      <c r="C281" s="163"/>
      <c r="D281" s="152" t="s">
        <v>332</v>
      </c>
      <c r="E281" s="84">
        <f>E282</f>
        <v>60855</v>
      </c>
      <c r="F281" s="84">
        <f>F282</f>
        <v>29417.019999999997</v>
      </c>
      <c r="G281" s="85">
        <f>F281/E281</f>
        <v>0.48339528387149777</v>
      </c>
      <c r="H281" s="86"/>
      <c r="I281" s="86"/>
    </row>
    <row r="282" spans="1:9" ht="12.75">
      <c r="A282" s="123"/>
      <c r="B282" s="105"/>
      <c r="C282" s="105"/>
      <c r="D282" s="142" t="s">
        <v>31</v>
      </c>
      <c r="E282" s="33">
        <f>E283+E284</f>
        <v>60855</v>
      </c>
      <c r="F282" s="33">
        <f>F283+F284</f>
        <v>29417.019999999997</v>
      </c>
      <c r="G282" s="15">
        <f>F282/E282</f>
        <v>0.48339528387149777</v>
      </c>
      <c r="H282" s="72"/>
      <c r="I282" s="72"/>
    </row>
    <row r="283" spans="1:9" ht="25.5">
      <c r="A283" s="226" t="s">
        <v>140</v>
      </c>
      <c r="B283" s="226"/>
      <c r="C283" s="226"/>
      <c r="D283" s="142" t="s">
        <v>62</v>
      </c>
      <c r="E283" s="33">
        <v>48420</v>
      </c>
      <c r="F283" s="33">
        <v>25486.42</v>
      </c>
      <c r="G283" s="15">
        <f>F283/E283</f>
        <v>0.5263614209004543</v>
      </c>
      <c r="H283" s="72"/>
      <c r="I283" s="72"/>
    </row>
    <row r="284" spans="1:9" ht="12.75">
      <c r="A284" s="226"/>
      <c r="B284" s="226"/>
      <c r="C284" s="226"/>
      <c r="D284" s="142" t="s">
        <v>143</v>
      </c>
      <c r="E284" s="33">
        <v>12435</v>
      </c>
      <c r="F284" s="33">
        <v>3930.6</v>
      </c>
      <c r="G284" s="15">
        <f>F284/E284</f>
        <v>0.31609167671893845</v>
      </c>
      <c r="H284" s="72"/>
      <c r="I284" s="72"/>
    </row>
    <row r="285" spans="1:9" ht="51">
      <c r="A285" s="226"/>
      <c r="B285" s="226"/>
      <c r="C285" s="226"/>
      <c r="D285" s="142" t="s">
        <v>274</v>
      </c>
      <c r="E285" s="33"/>
      <c r="F285" s="33"/>
      <c r="G285" s="15"/>
      <c r="H285" s="72"/>
      <c r="I285" s="72"/>
    </row>
    <row r="286" spans="1:9" ht="12.75">
      <c r="A286" s="123"/>
      <c r="B286" s="105"/>
      <c r="C286" s="105"/>
      <c r="D286" s="142"/>
      <c r="E286" s="33"/>
      <c r="F286" s="33"/>
      <c r="G286" s="15"/>
      <c r="H286" s="72"/>
      <c r="I286" s="72"/>
    </row>
    <row r="287" spans="1:9" s="87" customFormat="1" ht="25.5">
      <c r="A287" s="162"/>
      <c r="B287" s="163"/>
      <c r="C287" s="163"/>
      <c r="D287" s="152" t="s">
        <v>333</v>
      </c>
      <c r="E287" s="84">
        <f>E288</f>
        <v>84723</v>
      </c>
      <c r="F287" s="84">
        <f>F288</f>
        <v>35525.67</v>
      </c>
      <c r="G287" s="85">
        <f>F287/E287</f>
        <v>0.41931553415247336</v>
      </c>
      <c r="H287" s="86"/>
      <c r="I287" s="86"/>
    </row>
    <row r="288" spans="1:9" ht="12.75">
      <c r="A288" s="123"/>
      <c r="B288" s="105"/>
      <c r="C288" s="105"/>
      <c r="D288" s="142" t="s">
        <v>31</v>
      </c>
      <c r="E288" s="33">
        <f>E289+E290</f>
        <v>84723</v>
      </c>
      <c r="F288" s="33">
        <f>F289+F290</f>
        <v>35525.67</v>
      </c>
      <c r="G288" s="15">
        <f>F288/E288</f>
        <v>0.41931553415247336</v>
      </c>
      <c r="H288" s="72"/>
      <c r="I288" s="72"/>
    </row>
    <row r="289" spans="1:9" ht="25.5">
      <c r="A289" s="208" t="s">
        <v>140</v>
      </c>
      <c r="B289" s="209"/>
      <c r="C289" s="210"/>
      <c r="D289" s="142" t="s">
        <v>62</v>
      </c>
      <c r="E289" s="33">
        <v>76723</v>
      </c>
      <c r="F289" s="33">
        <v>29098.25</v>
      </c>
      <c r="G289" s="15">
        <f>F289/E289</f>
        <v>0.3792637149225135</v>
      </c>
      <c r="H289" s="72"/>
      <c r="I289" s="72"/>
    </row>
    <row r="290" spans="1:9" ht="12.75">
      <c r="A290" s="211"/>
      <c r="B290" s="212"/>
      <c r="C290" s="213"/>
      <c r="D290" s="142" t="s">
        <v>143</v>
      </c>
      <c r="E290" s="33">
        <v>8000</v>
      </c>
      <c r="F290" s="33">
        <v>6427.42</v>
      </c>
      <c r="G290" s="15">
        <f>F290/E290</f>
        <v>0.8034275</v>
      </c>
      <c r="H290" s="72"/>
      <c r="I290" s="72"/>
    </row>
    <row r="291" spans="1:9" ht="63.75">
      <c r="A291" s="214"/>
      <c r="B291" s="215"/>
      <c r="C291" s="216"/>
      <c r="D291" s="142" t="s">
        <v>275</v>
      </c>
      <c r="E291" s="33"/>
      <c r="F291" s="33"/>
      <c r="G291" s="15"/>
      <c r="H291" s="72"/>
      <c r="I291" s="72"/>
    </row>
    <row r="292" spans="1:9" ht="12.75">
      <c r="A292" s="123"/>
      <c r="B292" s="105"/>
      <c r="C292" s="109"/>
      <c r="D292" s="110"/>
      <c r="E292" s="25"/>
      <c r="F292" s="25"/>
      <c r="G292" s="15"/>
      <c r="H292" s="72"/>
      <c r="I292" s="72"/>
    </row>
    <row r="293" spans="1:9" s="47" customFormat="1" ht="12.75">
      <c r="A293" s="143"/>
      <c r="B293" s="107"/>
      <c r="C293" s="107">
        <v>80110</v>
      </c>
      <c r="D293" s="108" t="s">
        <v>105</v>
      </c>
      <c r="E293" s="54">
        <f>SUM(E305,E314)</f>
        <v>3613782</v>
      </c>
      <c r="F293" s="54">
        <f>F305+F314</f>
        <v>1045972.51</v>
      </c>
      <c r="G293" s="46">
        <f>F293/E293</f>
        <v>0.2894398472293016</v>
      </c>
      <c r="H293" s="73"/>
      <c r="I293" s="73"/>
    </row>
    <row r="294" spans="1:9" s="90" customFormat="1" ht="12.75">
      <c r="A294" s="147"/>
      <c r="B294" s="148"/>
      <c r="C294" s="148"/>
      <c r="D294" s="171"/>
      <c r="E294" s="89"/>
      <c r="F294" s="89"/>
      <c r="G294" s="23"/>
      <c r="H294" s="74"/>
      <c r="I294" s="74"/>
    </row>
    <row r="295" spans="1:9" s="90" customFormat="1" ht="12.75">
      <c r="A295" s="147"/>
      <c r="B295" s="148"/>
      <c r="C295" s="148"/>
      <c r="D295" s="172" t="s">
        <v>31</v>
      </c>
      <c r="E295" s="89">
        <f>SUM(E296:E297)</f>
        <v>1926377</v>
      </c>
      <c r="F295" s="89">
        <f>SUM(F296:F297)</f>
        <v>927327.51</v>
      </c>
      <c r="G295" s="23">
        <f>F295/E295</f>
        <v>0.48138423060491276</v>
      </c>
      <c r="H295" s="74"/>
      <c r="I295" s="74"/>
    </row>
    <row r="296" spans="1:9" s="90" customFormat="1" ht="25.5">
      <c r="A296" s="248" t="s">
        <v>140</v>
      </c>
      <c r="B296" s="249"/>
      <c r="C296" s="250"/>
      <c r="D296" s="172" t="s">
        <v>79</v>
      </c>
      <c r="E296" s="89">
        <f>SUM(E307,E316)</f>
        <v>1521022</v>
      </c>
      <c r="F296" s="89">
        <f>SUM(F307,F316)</f>
        <v>780026.25</v>
      </c>
      <c r="G296" s="23">
        <f>F296/E296</f>
        <v>0.5128303535386076</v>
      </c>
      <c r="H296" s="74"/>
      <c r="I296" s="74"/>
    </row>
    <row r="297" spans="1:9" s="90" customFormat="1" ht="12.75">
      <c r="A297" s="251"/>
      <c r="B297" s="252"/>
      <c r="C297" s="253"/>
      <c r="D297" s="172" t="s">
        <v>262</v>
      </c>
      <c r="E297" s="89">
        <f>SUM(E308,E317)</f>
        <v>405355</v>
      </c>
      <c r="F297" s="89">
        <f>SUM(F308,F317)</f>
        <v>147301.26</v>
      </c>
      <c r="G297" s="23">
        <f>F297/E297</f>
        <v>0.36338828927730016</v>
      </c>
      <c r="H297" s="74"/>
      <c r="I297" s="74"/>
    </row>
    <row r="298" spans="1:9" ht="12.75">
      <c r="A298" s="147"/>
      <c r="B298" s="148"/>
      <c r="C298" s="148"/>
      <c r="D298" s="172"/>
      <c r="E298" s="89"/>
      <c r="F298" s="89"/>
      <c r="G298" s="23"/>
      <c r="H298" s="72"/>
      <c r="I298" s="72"/>
    </row>
    <row r="299" spans="1:9" ht="12.75">
      <c r="A299" s="147"/>
      <c r="B299" s="148"/>
      <c r="C299" s="148"/>
      <c r="D299" s="172" t="s">
        <v>50</v>
      </c>
      <c r="E299" s="89">
        <f>SUM(E311,E320)</f>
        <v>1687405</v>
      </c>
      <c r="F299" s="89">
        <f>SUM(F311,F320)</f>
        <v>118645</v>
      </c>
      <c r="G299" s="23">
        <f>F299/E299</f>
        <v>0.0703121064593266</v>
      </c>
      <c r="H299" s="72"/>
      <c r="I299" s="72"/>
    </row>
    <row r="300" spans="1:9" ht="38.25">
      <c r="A300" s="248" t="s">
        <v>140</v>
      </c>
      <c r="B300" s="249"/>
      <c r="C300" s="250"/>
      <c r="D300" s="173" t="s">
        <v>277</v>
      </c>
      <c r="E300" s="89">
        <v>1587405</v>
      </c>
      <c r="F300" s="89">
        <v>96075</v>
      </c>
      <c r="G300" s="23">
        <f>F300/E300</f>
        <v>0.06052330690655504</v>
      </c>
      <c r="H300" s="72"/>
      <c r="I300" s="72"/>
    </row>
    <row r="301" spans="1:9" ht="76.5">
      <c r="A301" s="251"/>
      <c r="B301" s="252"/>
      <c r="C301" s="253"/>
      <c r="D301" s="173" t="s">
        <v>279</v>
      </c>
      <c r="E301" s="89">
        <v>100000</v>
      </c>
      <c r="F301" s="89">
        <v>22570</v>
      </c>
      <c r="G301" s="23">
        <f>F301/E301</f>
        <v>0.2257</v>
      </c>
      <c r="H301" s="72"/>
      <c r="I301" s="72"/>
    </row>
    <row r="302" spans="1:9" ht="12.75">
      <c r="A302" s="174"/>
      <c r="B302" s="174"/>
      <c r="C302" s="174"/>
      <c r="D302" s="173"/>
      <c r="E302" s="89"/>
      <c r="F302" s="89"/>
      <c r="G302" s="23"/>
      <c r="H302" s="72"/>
      <c r="I302" s="72"/>
    </row>
    <row r="303" spans="1:9" ht="25.5">
      <c r="A303" s="174"/>
      <c r="B303" s="174"/>
      <c r="C303" s="174"/>
      <c r="D303" s="120" t="s">
        <v>263</v>
      </c>
      <c r="E303" s="89"/>
      <c r="F303" s="89"/>
      <c r="G303" s="23"/>
      <c r="H303" s="72"/>
      <c r="I303" s="72"/>
    </row>
    <row r="304" spans="1:9" ht="12.75">
      <c r="A304" s="123"/>
      <c r="B304" s="105"/>
      <c r="C304" s="105"/>
      <c r="D304" s="97"/>
      <c r="E304" s="33"/>
      <c r="F304" s="33"/>
      <c r="G304" s="15"/>
      <c r="H304" s="72"/>
      <c r="I304" s="72"/>
    </row>
    <row r="305" spans="1:9" s="87" customFormat="1" ht="12.75">
      <c r="A305" s="162"/>
      <c r="B305" s="163"/>
      <c r="C305" s="163"/>
      <c r="D305" s="152" t="s">
        <v>334</v>
      </c>
      <c r="E305" s="84">
        <f>E306+E311</f>
        <v>2282927</v>
      </c>
      <c r="F305" s="84">
        <f>F306+F311</f>
        <v>439987.52</v>
      </c>
      <c r="G305" s="85">
        <f>F305/E305</f>
        <v>0.19272956165484048</v>
      </c>
      <c r="H305" s="86"/>
      <c r="I305" s="86"/>
    </row>
    <row r="306" spans="1:9" ht="12.75">
      <c r="A306" s="123"/>
      <c r="B306" s="105"/>
      <c r="C306" s="105"/>
      <c r="D306" s="142" t="s">
        <v>31</v>
      </c>
      <c r="E306" s="33">
        <f>E307+E308</f>
        <v>695522</v>
      </c>
      <c r="F306" s="33">
        <f>F307+F308</f>
        <v>343912.52</v>
      </c>
      <c r="G306" s="15">
        <f>F306/E306</f>
        <v>0.49446677459519617</v>
      </c>
      <c r="H306" s="72"/>
      <c r="I306" s="72"/>
    </row>
    <row r="307" spans="1:10" ht="25.5">
      <c r="A307" s="226" t="s">
        <v>140</v>
      </c>
      <c r="B307" s="226"/>
      <c r="C307" s="226"/>
      <c r="D307" s="142" t="s">
        <v>62</v>
      </c>
      <c r="E307" s="33">
        <v>565522</v>
      </c>
      <c r="F307" s="33">
        <v>303958.68</v>
      </c>
      <c r="G307" s="15">
        <f>F307/E307</f>
        <v>0.537483387030036</v>
      </c>
      <c r="H307" s="72"/>
      <c r="I307" s="72"/>
      <c r="J307" s="2"/>
    </row>
    <row r="308" spans="1:9" ht="12.75">
      <c r="A308" s="226"/>
      <c r="B308" s="226"/>
      <c r="C308" s="226"/>
      <c r="D308" s="142" t="s">
        <v>143</v>
      </c>
      <c r="E308" s="33">
        <v>130000</v>
      </c>
      <c r="F308" s="33">
        <v>39953.84</v>
      </c>
      <c r="G308" s="15">
        <f>F308/E308</f>
        <v>0.30733723076923075</v>
      </c>
      <c r="H308" s="72"/>
      <c r="I308" s="72"/>
    </row>
    <row r="309" spans="1:9" ht="63.75">
      <c r="A309" s="226"/>
      <c r="B309" s="226"/>
      <c r="C309" s="226"/>
      <c r="D309" s="142" t="s">
        <v>276</v>
      </c>
      <c r="E309" s="33"/>
      <c r="F309" s="33"/>
      <c r="G309" s="15"/>
      <c r="H309" s="72"/>
      <c r="I309" s="72"/>
    </row>
    <row r="310" spans="1:9" ht="12.75">
      <c r="A310" s="123"/>
      <c r="B310" s="105"/>
      <c r="C310" s="105"/>
      <c r="D310" s="142"/>
      <c r="E310" s="33"/>
      <c r="F310" s="33"/>
      <c r="G310" s="15"/>
      <c r="H310" s="72"/>
      <c r="I310" s="72"/>
    </row>
    <row r="311" spans="1:9" ht="12.75">
      <c r="A311" s="123"/>
      <c r="B311" s="105"/>
      <c r="C311" s="105"/>
      <c r="D311" s="142" t="s">
        <v>74</v>
      </c>
      <c r="E311" s="33">
        <f>SUM(E312)</f>
        <v>1587405</v>
      </c>
      <c r="F311" s="33">
        <f>SUM(F312)</f>
        <v>96075</v>
      </c>
      <c r="G311" s="15">
        <f>F311/E311</f>
        <v>0.06052330690655504</v>
      </c>
      <c r="H311" s="72"/>
      <c r="I311" s="72"/>
    </row>
    <row r="312" spans="1:9" ht="38.25">
      <c r="A312" s="226" t="s">
        <v>140</v>
      </c>
      <c r="B312" s="226"/>
      <c r="C312" s="226"/>
      <c r="D312" s="113" t="s">
        <v>277</v>
      </c>
      <c r="E312" s="33">
        <v>1587405</v>
      </c>
      <c r="F312" s="33">
        <v>96075</v>
      </c>
      <c r="G312" s="15">
        <f>F312/E312</f>
        <v>0.06052330690655504</v>
      </c>
      <c r="H312" s="72"/>
      <c r="I312" s="72"/>
    </row>
    <row r="313" spans="1:9" ht="12.75">
      <c r="A313" s="123"/>
      <c r="B313" s="105"/>
      <c r="C313" s="105"/>
      <c r="D313" s="142"/>
      <c r="E313" s="33"/>
      <c r="F313" s="33"/>
      <c r="G313" s="15"/>
      <c r="H313" s="72"/>
      <c r="I313" s="72"/>
    </row>
    <row r="314" spans="1:9" s="87" customFormat="1" ht="12.75">
      <c r="A314" s="162"/>
      <c r="B314" s="163"/>
      <c r="C314" s="163"/>
      <c r="D314" s="152" t="s">
        <v>82</v>
      </c>
      <c r="E314" s="84">
        <f>E315+E320</f>
        <v>1330855</v>
      </c>
      <c r="F314" s="84">
        <f>F315+F320</f>
        <v>605984.99</v>
      </c>
      <c r="G314" s="85">
        <f>F314/E314</f>
        <v>0.4553350966108254</v>
      </c>
      <c r="H314" s="86"/>
      <c r="I314" s="86"/>
    </row>
    <row r="315" spans="1:9" ht="12.75">
      <c r="A315" s="123"/>
      <c r="B315" s="105"/>
      <c r="C315" s="105"/>
      <c r="D315" s="142" t="s">
        <v>31</v>
      </c>
      <c r="E315" s="33">
        <f>E316+E317</f>
        <v>1230855</v>
      </c>
      <c r="F315" s="33">
        <f>F316+F317</f>
        <v>583414.99</v>
      </c>
      <c r="G315" s="15">
        <f>F315/E315</f>
        <v>0.47399164808202426</v>
      </c>
      <c r="H315" s="72"/>
      <c r="I315" s="72"/>
    </row>
    <row r="316" spans="1:9" ht="25.5">
      <c r="A316" s="208" t="s">
        <v>140</v>
      </c>
      <c r="B316" s="209"/>
      <c r="C316" s="210"/>
      <c r="D316" s="142" t="s">
        <v>62</v>
      </c>
      <c r="E316" s="33">
        <v>955500</v>
      </c>
      <c r="F316" s="33">
        <v>476067.57</v>
      </c>
      <c r="G316" s="15">
        <f>F316/E316</f>
        <v>0.49823921507064367</v>
      </c>
      <c r="H316" s="72"/>
      <c r="I316" s="72"/>
    </row>
    <row r="317" spans="1:9" ht="12.75">
      <c r="A317" s="211"/>
      <c r="B317" s="212"/>
      <c r="C317" s="213"/>
      <c r="D317" s="142" t="s">
        <v>143</v>
      </c>
      <c r="E317" s="33">
        <v>275355</v>
      </c>
      <c r="F317" s="33">
        <v>107347.42</v>
      </c>
      <c r="G317" s="15">
        <f>F317/E317</f>
        <v>0.3898509923553231</v>
      </c>
      <c r="H317" s="72"/>
      <c r="I317" s="72"/>
    </row>
    <row r="318" spans="1:9" ht="63.75">
      <c r="A318" s="211"/>
      <c r="B318" s="212"/>
      <c r="C318" s="213"/>
      <c r="D318" s="142" t="s">
        <v>278</v>
      </c>
      <c r="E318" s="62"/>
      <c r="F318" s="62"/>
      <c r="G318" s="24"/>
      <c r="H318" s="72"/>
      <c r="I318" s="72"/>
    </row>
    <row r="319" spans="1:9" ht="12.75">
      <c r="A319" s="123"/>
      <c r="B319" s="105"/>
      <c r="C319" s="105"/>
      <c r="D319" s="142"/>
      <c r="E319" s="33"/>
      <c r="F319" s="33"/>
      <c r="G319" s="15"/>
      <c r="H319" s="72"/>
      <c r="I319" s="72"/>
    </row>
    <row r="320" spans="1:9" ht="12.75">
      <c r="A320" s="123"/>
      <c r="B320" s="105"/>
      <c r="C320" s="105"/>
      <c r="D320" s="142" t="s">
        <v>50</v>
      </c>
      <c r="E320" s="33">
        <f>SUM(E321)</f>
        <v>100000</v>
      </c>
      <c r="F320" s="33">
        <f>F321</f>
        <v>22570</v>
      </c>
      <c r="G320" s="15">
        <f>F320/E320</f>
        <v>0.2257</v>
      </c>
      <c r="H320" s="72"/>
      <c r="I320" s="72"/>
    </row>
    <row r="321" spans="1:9" ht="76.5">
      <c r="A321" s="226" t="s">
        <v>140</v>
      </c>
      <c r="B321" s="226"/>
      <c r="C321" s="226"/>
      <c r="D321" s="113" t="s">
        <v>280</v>
      </c>
      <c r="E321" s="33">
        <v>100000</v>
      </c>
      <c r="F321" s="33">
        <v>22570</v>
      </c>
      <c r="G321" s="15">
        <f>F321/E321</f>
        <v>0.2257</v>
      </c>
      <c r="H321" s="72"/>
      <c r="I321" s="72"/>
    </row>
    <row r="322" spans="1:9" ht="12.75">
      <c r="A322" s="123"/>
      <c r="B322" s="105"/>
      <c r="C322" s="105"/>
      <c r="D322" s="97"/>
      <c r="E322" s="38"/>
      <c r="F322" s="38"/>
      <c r="G322" s="15"/>
      <c r="H322" s="72"/>
      <c r="I322" s="72"/>
    </row>
    <row r="323" spans="1:9" s="47" customFormat="1" ht="12.75">
      <c r="A323" s="143"/>
      <c r="B323" s="107"/>
      <c r="C323" s="107">
        <v>80113</v>
      </c>
      <c r="D323" s="108" t="s">
        <v>58</v>
      </c>
      <c r="E323" s="54">
        <f>E324</f>
        <v>119200</v>
      </c>
      <c r="F323" s="54">
        <f>F324</f>
        <v>70169.39</v>
      </c>
      <c r="G323" s="46">
        <f>F323/E323</f>
        <v>0.5886693791946309</v>
      </c>
      <c r="H323" s="73"/>
      <c r="I323" s="73"/>
    </row>
    <row r="324" spans="1:9" ht="12.75">
      <c r="A324" s="123"/>
      <c r="B324" s="105"/>
      <c r="C324" s="105"/>
      <c r="D324" s="142" t="s">
        <v>37</v>
      </c>
      <c r="E324" s="33">
        <f>E325+E326</f>
        <v>119200</v>
      </c>
      <c r="F324" s="33">
        <f>F325+F326</f>
        <v>70169.39</v>
      </c>
      <c r="G324" s="15">
        <f>F324/E324</f>
        <v>0.5886693791946309</v>
      </c>
      <c r="H324" s="72"/>
      <c r="I324" s="72"/>
    </row>
    <row r="325" spans="1:9" ht="25.5">
      <c r="A325" s="226" t="s">
        <v>140</v>
      </c>
      <c r="B325" s="226"/>
      <c r="C325" s="226"/>
      <c r="D325" s="142" t="s">
        <v>62</v>
      </c>
      <c r="E325" s="33">
        <v>48233</v>
      </c>
      <c r="F325" s="33">
        <v>27676.07</v>
      </c>
      <c r="G325" s="15">
        <f>F325/E325</f>
        <v>0.573799473389588</v>
      </c>
      <c r="H325" s="72"/>
      <c r="I325" s="72"/>
    </row>
    <row r="326" spans="1:9" ht="12.75">
      <c r="A326" s="226"/>
      <c r="B326" s="226"/>
      <c r="C326" s="226"/>
      <c r="D326" s="97" t="s">
        <v>144</v>
      </c>
      <c r="E326" s="33">
        <v>70967</v>
      </c>
      <c r="F326" s="33">
        <v>42493.32</v>
      </c>
      <c r="G326" s="15">
        <f>F326/E326</f>
        <v>0.5987757690194033</v>
      </c>
      <c r="H326" s="72"/>
      <c r="I326" s="72"/>
    </row>
    <row r="327" spans="1:9" ht="51">
      <c r="A327" s="226"/>
      <c r="B327" s="226"/>
      <c r="C327" s="226"/>
      <c r="D327" s="97" t="s">
        <v>335</v>
      </c>
      <c r="E327" s="33"/>
      <c r="F327" s="33"/>
      <c r="G327" s="15"/>
      <c r="H327" s="72"/>
      <c r="I327" s="72"/>
    </row>
    <row r="328" spans="1:9" ht="12.75">
      <c r="A328" s="123"/>
      <c r="B328" s="105"/>
      <c r="C328" s="105"/>
      <c r="D328" s="142"/>
      <c r="E328" s="33"/>
      <c r="F328" s="33"/>
      <c r="G328" s="15"/>
      <c r="H328" s="72"/>
      <c r="I328" s="72"/>
    </row>
    <row r="329" spans="1:9" s="47" customFormat="1" ht="25.5">
      <c r="A329" s="143"/>
      <c r="B329" s="107"/>
      <c r="C329" s="107">
        <v>80114</v>
      </c>
      <c r="D329" s="108" t="s">
        <v>106</v>
      </c>
      <c r="E329" s="54">
        <f>E330</f>
        <v>401550</v>
      </c>
      <c r="F329" s="54">
        <f>F330</f>
        <v>199145.29</v>
      </c>
      <c r="G329" s="46">
        <f>F329/E329</f>
        <v>0.4959414518739883</v>
      </c>
      <c r="H329" s="73"/>
      <c r="I329" s="73"/>
    </row>
    <row r="330" spans="1:9" ht="12.75">
      <c r="A330" s="123"/>
      <c r="B330" s="105"/>
      <c r="C330" s="105"/>
      <c r="D330" s="142" t="s">
        <v>31</v>
      </c>
      <c r="E330" s="33">
        <f>E331+E332</f>
        <v>401550</v>
      </c>
      <c r="F330" s="33">
        <f>F331+F332</f>
        <v>199145.29</v>
      </c>
      <c r="G330" s="15">
        <f>F330/E330</f>
        <v>0.4959414518739883</v>
      </c>
      <c r="H330" s="72"/>
      <c r="I330" s="72"/>
    </row>
    <row r="331" spans="1:9" ht="25.5">
      <c r="A331" s="217" t="s">
        <v>140</v>
      </c>
      <c r="B331" s="218"/>
      <c r="C331" s="219"/>
      <c r="D331" s="142" t="s">
        <v>92</v>
      </c>
      <c r="E331" s="33">
        <v>344550</v>
      </c>
      <c r="F331" s="33">
        <v>166357.26</v>
      </c>
      <c r="G331" s="15">
        <f>F331/E331</f>
        <v>0.4828247279059643</v>
      </c>
      <c r="H331" s="72"/>
      <c r="I331" s="72"/>
    </row>
    <row r="332" spans="1:9" ht="12.75">
      <c r="A332" s="220"/>
      <c r="B332" s="221"/>
      <c r="C332" s="222"/>
      <c r="D332" s="142" t="s">
        <v>143</v>
      </c>
      <c r="E332" s="33">
        <v>57000</v>
      </c>
      <c r="F332" s="33">
        <v>32788.03</v>
      </c>
      <c r="G332" s="15">
        <f>F332/E332</f>
        <v>0.575228596491228</v>
      </c>
      <c r="H332" s="72"/>
      <c r="I332" s="72"/>
    </row>
    <row r="333" spans="1:9" ht="76.5">
      <c r="A333" s="223"/>
      <c r="B333" s="224"/>
      <c r="C333" s="225"/>
      <c r="D333" s="142" t="s">
        <v>336</v>
      </c>
      <c r="E333" s="33"/>
      <c r="F333" s="33"/>
      <c r="G333" s="15"/>
      <c r="H333" s="72"/>
      <c r="I333" s="72"/>
    </row>
    <row r="334" spans="1:9" ht="12.75">
      <c r="A334" s="155"/>
      <c r="B334" s="155"/>
      <c r="C334" s="155"/>
      <c r="D334" s="142"/>
      <c r="E334" s="33"/>
      <c r="F334" s="33"/>
      <c r="G334" s="15"/>
      <c r="H334" s="72"/>
      <c r="I334" s="72"/>
    </row>
    <row r="335" spans="1:9" s="47" customFormat="1" ht="12.75">
      <c r="A335" s="175"/>
      <c r="B335" s="175"/>
      <c r="C335" s="176" t="s">
        <v>159</v>
      </c>
      <c r="D335" s="108" t="s">
        <v>160</v>
      </c>
      <c r="E335" s="54">
        <f>E336</f>
        <v>51127</v>
      </c>
      <c r="F335" s="54">
        <f>F336</f>
        <v>14046.47</v>
      </c>
      <c r="G335" s="52">
        <f>F335/E335</f>
        <v>0.27473683181098046</v>
      </c>
      <c r="H335" s="73"/>
      <c r="I335" s="73"/>
    </row>
    <row r="336" spans="1:9" ht="12.75">
      <c r="A336" s="177"/>
      <c r="B336" s="177"/>
      <c r="C336" s="177"/>
      <c r="D336" s="142" t="s">
        <v>37</v>
      </c>
      <c r="E336" s="33">
        <f>E337+E338</f>
        <v>51127</v>
      </c>
      <c r="F336" s="33">
        <f>F337+F338</f>
        <v>14046.47</v>
      </c>
      <c r="G336" s="15">
        <f>F336/E336</f>
        <v>0.27473683181098046</v>
      </c>
      <c r="H336" s="72"/>
      <c r="I336" s="72"/>
    </row>
    <row r="337" spans="1:9" ht="25.5">
      <c r="A337" s="227" t="s">
        <v>140</v>
      </c>
      <c r="B337" s="206"/>
      <c r="C337" s="207"/>
      <c r="D337" s="142" t="s">
        <v>62</v>
      </c>
      <c r="E337" s="33">
        <v>44640</v>
      </c>
      <c r="F337" s="33">
        <v>11645.46</v>
      </c>
      <c r="G337" s="15">
        <f>F337/E337</f>
        <v>0.26087499999999997</v>
      </c>
      <c r="H337" s="72"/>
      <c r="I337" s="72"/>
    </row>
    <row r="338" spans="1:9" ht="12.75">
      <c r="A338" s="178"/>
      <c r="B338" s="179"/>
      <c r="C338" s="180"/>
      <c r="D338" s="142" t="s">
        <v>213</v>
      </c>
      <c r="E338" s="33">
        <v>6487</v>
      </c>
      <c r="F338" s="33">
        <v>2401.01</v>
      </c>
      <c r="G338" s="15">
        <f>F338/E338</f>
        <v>0.37012640665947283</v>
      </c>
      <c r="H338" s="72"/>
      <c r="I338" s="72"/>
    </row>
    <row r="339" spans="1:9" ht="12.75">
      <c r="A339" s="155"/>
      <c r="B339" s="155"/>
      <c r="C339" s="181"/>
      <c r="D339" s="181"/>
      <c r="E339" s="33"/>
      <c r="F339" s="33"/>
      <c r="G339" s="15"/>
      <c r="H339" s="72"/>
      <c r="I339" s="72"/>
    </row>
    <row r="340" spans="1:9" s="47" customFormat="1" ht="12.75">
      <c r="A340" s="107"/>
      <c r="B340" s="107"/>
      <c r="C340" s="107">
        <v>80123</v>
      </c>
      <c r="D340" s="108" t="s">
        <v>70</v>
      </c>
      <c r="E340" s="54">
        <f>E341</f>
        <v>201336</v>
      </c>
      <c r="F340" s="54">
        <f>F341</f>
        <v>99386.41</v>
      </c>
      <c r="G340" s="46">
        <f>F340/E340</f>
        <v>0.4936345710652839</v>
      </c>
      <c r="H340" s="73"/>
      <c r="I340" s="73"/>
    </row>
    <row r="341" spans="1:9" ht="12.75">
      <c r="A341" s="149"/>
      <c r="B341" s="149"/>
      <c r="C341" s="149"/>
      <c r="D341" s="150" t="s">
        <v>71</v>
      </c>
      <c r="E341" s="41">
        <f>E342+E343</f>
        <v>201336</v>
      </c>
      <c r="F341" s="41">
        <f>F342+F343</f>
        <v>99386.41</v>
      </c>
      <c r="G341" s="15">
        <f>F341/E341</f>
        <v>0.4936345710652839</v>
      </c>
      <c r="H341" s="72"/>
      <c r="I341" s="72"/>
    </row>
    <row r="342" spans="1:9" ht="25.5">
      <c r="A342" s="236" t="s">
        <v>140</v>
      </c>
      <c r="B342" s="236"/>
      <c r="C342" s="236"/>
      <c r="D342" s="142" t="s">
        <v>95</v>
      </c>
      <c r="E342" s="38">
        <v>184408</v>
      </c>
      <c r="F342" s="38">
        <v>90709.6</v>
      </c>
      <c r="G342" s="15">
        <f>F342/E342</f>
        <v>0.4918962300984773</v>
      </c>
      <c r="H342" s="76"/>
      <c r="I342" s="72"/>
    </row>
    <row r="343" spans="1:9" ht="12.75">
      <c r="A343" s="236"/>
      <c r="B343" s="236"/>
      <c r="C343" s="236"/>
      <c r="D343" s="97" t="s">
        <v>148</v>
      </c>
      <c r="E343" s="38">
        <v>16928</v>
      </c>
      <c r="F343" s="38">
        <v>8676.81</v>
      </c>
      <c r="G343" s="15">
        <f>F343/E343</f>
        <v>0.5125714792060492</v>
      </c>
      <c r="H343" s="72"/>
      <c r="I343" s="72"/>
    </row>
    <row r="344" spans="1:9" ht="38.25">
      <c r="A344" s="236"/>
      <c r="B344" s="236"/>
      <c r="C344" s="236"/>
      <c r="D344" s="97" t="s">
        <v>337</v>
      </c>
      <c r="E344" s="38"/>
      <c r="F344" s="38"/>
      <c r="G344" s="15"/>
      <c r="H344" s="72"/>
      <c r="I344" s="72"/>
    </row>
    <row r="345" spans="1:9" ht="12.75">
      <c r="A345" s="155"/>
      <c r="B345" s="155"/>
      <c r="C345" s="155"/>
      <c r="D345" s="97"/>
      <c r="E345" s="38"/>
      <c r="F345" s="38"/>
      <c r="G345" s="15"/>
      <c r="H345" s="72"/>
      <c r="I345" s="72"/>
    </row>
    <row r="346" spans="1:9" s="47" customFormat="1" ht="12.75">
      <c r="A346" s="107"/>
      <c r="B346" s="107"/>
      <c r="C346" s="107">
        <v>80130</v>
      </c>
      <c r="D346" s="108" t="s">
        <v>72</v>
      </c>
      <c r="E346" s="54">
        <f>E347</f>
        <v>638894</v>
      </c>
      <c r="F346" s="54">
        <f>F347</f>
        <v>331089.29999999993</v>
      </c>
      <c r="G346" s="46">
        <f>F346/E346</f>
        <v>0.5182225846541053</v>
      </c>
      <c r="H346" s="73"/>
      <c r="I346" s="73"/>
    </row>
    <row r="347" spans="1:9" ht="12.75">
      <c r="A347" s="123"/>
      <c r="B347" s="105"/>
      <c r="C347" s="154"/>
      <c r="D347" s="97" t="s">
        <v>71</v>
      </c>
      <c r="E347" s="38">
        <f>E348+E349+E351</f>
        <v>638894</v>
      </c>
      <c r="F347" s="38">
        <f>F348+F349+F351</f>
        <v>331089.29999999993</v>
      </c>
      <c r="G347" s="15">
        <f>F347/E347</f>
        <v>0.5182225846541053</v>
      </c>
      <c r="H347" s="72"/>
      <c r="I347" s="72"/>
    </row>
    <row r="348" spans="1:9" ht="25.5">
      <c r="A348" s="208" t="s">
        <v>140</v>
      </c>
      <c r="B348" s="209"/>
      <c r="C348" s="210"/>
      <c r="D348" s="142" t="s">
        <v>62</v>
      </c>
      <c r="E348" s="38">
        <v>525921</v>
      </c>
      <c r="F348" s="38">
        <v>278167.42</v>
      </c>
      <c r="G348" s="15">
        <f>F348/E348</f>
        <v>0.5289148370192481</v>
      </c>
      <c r="H348" s="76"/>
      <c r="I348" s="72"/>
    </row>
    <row r="349" spans="1:9" ht="12.75">
      <c r="A349" s="211"/>
      <c r="B349" s="212"/>
      <c r="C349" s="213"/>
      <c r="D349" s="97" t="s">
        <v>148</v>
      </c>
      <c r="E349" s="38">
        <v>57973</v>
      </c>
      <c r="F349" s="38">
        <v>30212.66</v>
      </c>
      <c r="G349" s="15">
        <f>F349/E349</f>
        <v>0.5211505355941559</v>
      </c>
      <c r="H349" s="72"/>
      <c r="I349" s="72"/>
    </row>
    <row r="350" spans="1:9" ht="51">
      <c r="A350" s="211"/>
      <c r="B350" s="212"/>
      <c r="C350" s="213"/>
      <c r="D350" s="97" t="s">
        <v>281</v>
      </c>
      <c r="E350" s="38"/>
      <c r="F350" s="38"/>
      <c r="G350" s="15"/>
      <c r="H350" s="72"/>
      <c r="I350" s="72"/>
    </row>
    <row r="351" spans="1:9" ht="51">
      <c r="A351" s="214"/>
      <c r="B351" s="215"/>
      <c r="C351" s="216"/>
      <c r="D351" s="97" t="s">
        <v>175</v>
      </c>
      <c r="E351" s="38">
        <v>55000</v>
      </c>
      <c r="F351" s="38">
        <v>22709.22</v>
      </c>
      <c r="G351" s="15">
        <f>F351/E351</f>
        <v>0.4128949090909091</v>
      </c>
      <c r="H351" s="72"/>
      <c r="I351" s="72"/>
    </row>
    <row r="352" spans="1:9" ht="12.75">
      <c r="A352" s="123"/>
      <c r="B352" s="105"/>
      <c r="C352" s="154"/>
      <c r="D352" s="97"/>
      <c r="E352" s="38"/>
      <c r="F352" s="38"/>
      <c r="G352" s="15"/>
      <c r="H352" s="72"/>
      <c r="I352" s="72"/>
    </row>
    <row r="353" spans="1:9" s="47" customFormat="1" ht="25.5">
      <c r="A353" s="107"/>
      <c r="B353" s="107"/>
      <c r="C353" s="107">
        <v>80146</v>
      </c>
      <c r="D353" s="108" t="s">
        <v>63</v>
      </c>
      <c r="E353" s="54">
        <f>E354</f>
        <v>38750</v>
      </c>
      <c r="F353" s="54">
        <f>F354</f>
        <v>3136.24</v>
      </c>
      <c r="G353" s="46">
        <f>F353/E353</f>
        <v>0.08093522580645161</v>
      </c>
      <c r="H353" s="73"/>
      <c r="I353" s="73"/>
    </row>
    <row r="354" spans="1:9" ht="12.75">
      <c r="A354" s="123"/>
      <c r="B354" s="105"/>
      <c r="C354" s="105"/>
      <c r="D354" s="142" t="s">
        <v>31</v>
      </c>
      <c r="E354" s="33">
        <f>E355+E356</f>
        <v>38750</v>
      </c>
      <c r="F354" s="33">
        <f>F355+F356</f>
        <v>3136.24</v>
      </c>
      <c r="G354" s="15">
        <f>F354/E354</f>
        <v>0.08093522580645161</v>
      </c>
      <c r="H354" s="76"/>
      <c r="I354" s="72"/>
    </row>
    <row r="355" spans="1:9" ht="25.5">
      <c r="A355" s="226" t="s">
        <v>140</v>
      </c>
      <c r="B355" s="226"/>
      <c r="C355" s="226"/>
      <c r="D355" s="142" t="s">
        <v>62</v>
      </c>
      <c r="E355" s="33">
        <v>9580</v>
      </c>
      <c r="F355" s="33">
        <v>174.7</v>
      </c>
      <c r="G355" s="15">
        <f>F355/E355</f>
        <v>0.01823590814196242</v>
      </c>
      <c r="H355" s="72"/>
      <c r="I355" s="72"/>
    </row>
    <row r="356" spans="1:9" ht="12.75">
      <c r="A356" s="226"/>
      <c r="B356" s="226"/>
      <c r="C356" s="226"/>
      <c r="D356" s="142" t="s">
        <v>143</v>
      </c>
      <c r="E356" s="33">
        <v>29170</v>
      </c>
      <c r="F356" s="33">
        <v>2961.54</v>
      </c>
      <c r="G356" s="15">
        <f>F356/E356</f>
        <v>0.10152691121014741</v>
      </c>
      <c r="H356" s="72"/>
      <c r="I356" s="72"/>
    </row>
    <row r="357" spans="1:9" ht="38.25">
      <c r="A357" s="226"/>
      <c r="B357" s="226"/>
      <c r="C357" s="226"/>
      <c r="D357" s="142" t="s">
        <v>282</v>
      </c>
      <c r="E357" s="33"/>
      <c r="F357" s="33"/>
      <c r="G357" s="15"/>
      <c r="H357" s="72"/>
      <c r="I357" s="72"/>
    </row>
    <row r="358" spans="1:9" ht="12.75">
      <c r="A358" s="154"/>
      <c r="B358" s="154"/>
      <c r="C358" s="154"/>
      <c r="D358" s="97"/>
      <c r="E358" s="38"/>
      <c r="F358" s="38"/>
      <c r="G358" s="15"/>
      <c r="H358" s="72"/>
      <c r="I358" s="72"/>
    </row>
    <row r="359" spans="1:9" s="47" customFormat="1" ht="12.75">
      <c r="A359" s="107"/>
      <c r="B359" s="107"/>
      <c r="C359" s="107">
        <v>80195</v>
      </c>
      <c r="D359" s="108" t="s">
        <v>29</v>
      </c>
      <c r="E359" s="54">
        <f>E360</f>
        <v>121641</v>
      </c>
      <c r="F359" s="54">
        <f>F360</f>
        <v>76909.26999999999</v>
      </c>
      <c r="G359" s="46">
        <f aca="true" t="shared" si="5" ref="G359:G364">F359/E359</f>
        <v>0.6322643680995716</v>
      </c>
      <c r="H359" s="73"/>
      <c r="I359" s="73"/>
    </row>
    <row r="360" spans="1:9" ht="12.75">
      <c r="A360" s="149"/>
      <c r="B360" s="149"/>
      <c r="C360" s="105"/>
      <c r="D360" s="142" t="s">
        <v>31</v>
      </c>
      <c r="E360" s="33">
        <f>E361+E362+E363+E364</f>
        <v>121641</v>
      </c>
      <c r="F360" s="33">
        <f>F361+F362+F363+F364</f>
        <v>76909.26999999999</v>
      </c>
      <c r="G360" s="15">
        <f t="shared" si="5"/>
        <v>0.6322643680995716</v>
      </c>
      <c r="H360" s="72"/>
      <c r="I360" s="72"/>
    </row>
    <row r="361" spans="1:9" ht="25.5">
      <c r="A361" s="233" t="s">
        <v>140</v>
      </c>
      <c r="B361" s="234"/>
      <c r="C361" s="235"/>
      <c r="D361" s="142" t="s">
        <v>62</v>
      </c>
      <c r="E361" s="33">
        <v>1200</v>
      </c>
      <c r="F361" s="33">
        <v>681.78</v>
      </c>
      <c r="G361" s="15">
        <f t="shared" si="5"/>
        <v>0.5681499999999999</v>
      </c>
      <c r="H361" s="72"/>
      <c r="I361" s="72"/>
    </row>
    <row r="362" spans="1:9" ht="12.75">
      <c r="A362" s="220"/>
      <c r="B362" s="221"/>
      <c r="C362" s="222"/>
      <c r="D362" s="142" t="s">
        <v>162</v>
      </c>
      <c r="E362" s="33">
        <v>38900</v>
      </c>
      <c r="F362" s="33">
        <v>32500</v>
      </c>
      <c r="G362" s="15">
        <f t="shared" si="5"/>
        <v>0.8354755784061697</v>
      </c>
      <c r="H362" s="76"/>
      <c r="I362" s="72"/>
    </row>
    <row r="363" spans="1:9" ht="12.75">
      <c r="A363" s="220"/>
      <c r="B363" s="221"/>
      <c r="C363" s="222"/>
      <c r="D363" s="142" t="s">
        <v>161</v>
      </c>
      <c r="E363" s="33">
        <v>16500</v>
      </c>
      <c r="F363" s="33">
        <f>15229.49+0.63</f>
        <v>15230.119999999999</v>
      </c>
      <c r="G363" s="15">
        <f t="shared" si="5"/>
        <v>0.9230375757575757</v>
      </c>
      <c r="H363" s="72"/>
      <c r="I363" s="72"/>
    </row>
    <row r="364" spans="1:9" ht="38.25">
      <c r="A364" s="220"/>
      <c r="B364" s="221"/>
      <c r="C364" s="222"/>
      <c r="D364" s="142" t="s">
        <v>225</v>
      </c>
      <c r="E364" s="33">
        <v>65041</v>
      </c>
      <c r="F364" s="33">
        <v>28497.37</v>
      </c>
      <c r="G364" s="15">
        <f t="shared" si="5"/>
        <v>0.4381447087221906</v>
      </c>
      <c r="H364" s="72"/>
      <c r="I364" s="72"/>
    </row>
    <row r="365" spans="1:9" ht="76.5">
      <c r="A365" s="223"/>
      <c r="B365" s="224"/>
      <c r="C365" s="225"/>
      <c r="D365" s="142" t="s">
        <v>338</v>
      </c>
      <c r="E365" s="25"/>
      <c r="F365" s="25"/>
      <c r="G365" s="15"/>
      <c r="H365" s="72"/>
      <c r="I365" s="72"/>
    </row>
    <row r="366" spans="1:9" ht="12.75">
      <c r="A366" s="109"/>
      <c r="B366" s="109"/>
      <c r="C366" s="109"/>
      <c r="D366" s="142"/>
      <c r="E366" s="25"/>
      <c r="F366" s="25"/>
      <c r="G366" s="15"/>
      <c r="H366" s="72"/>
      <c r="I366" s="72"/>
    </row>
    <row r="367" spans="1:9" s="13" customFormat="1" ht="12.75">
      <c r="A367" s="103" t="s">
        <v>21</v>
      </c>
      <c r="B367" s="103">
        <v>851</v>
      </c>
      <c r="C367" s="103"/>
      <c r="D367" s="114" t="s">
        <v>17</v>
      </c>
      <c r="E367" s="31">
        <f>E369+E378+E382+E388</f>
        <v>473887</v>
      </c>
      <c r="F367" s="31">
        <f>F369+F378+F382+F388</f>
        <v>181101.36</v>
      </c>
      <c r="G367" s="17">
        <f>F367/E367</f>
        <v>0.38216148575504283</v>
      </c>
      <c r="H367" s="36"/>
      <c r="I367" s="36"/>
    </row>
    <row r="368" spans="1:9" ht="12.75">
      <c r="A368" s="109"/>
      <c r="B368" s="109"/>
      <c r="C368" s="109"/>
      <c r="D368" s="110"/>
      <c r="E368" s="25"/>
      <c r="F368" s="25"/>
      <c r="G368" s="15"/>
      <c r="H368" s="72"/>
      <c r="I368" s="72"/>
    </row>
    <row r="369" spans="1:9" s="47" customFormat="1" ht="12.75">
      <c r="A369" s="131"/>
      <c r="B369" s="131"/>
      <c r="C369" s="121" t="s">
        <v>164</v>
      </c>
      <c r="D369" s="122" t="s">
        <v>165</v>
      </c>
      <c r="E369" s="51">
        <f>E370+E373</f>
        <v>297587</v>
      </c>
      <c r="F369" s="51">
        <f>F370+F373</f>
        <v>88097.24</v>
      </c>
      <c r="G369" s="46">
        <f>F369/E369</f>
        <v>0.29603860383686115</v>
      </c>
      <c r="H369" s="73"/>
      <c r="I369" s="73"/>
    </row>
    <row r="370" spans="1:9" ht="12.75">
      <c r="A370" s="109"/>
      <c r="B370" s="109"/>
      <c r="C370" s="109"/>
      <c r="D370" s="110" t="s">
        <v>37</v>
      </c>
      <c r="E370" s="25">
        <f>E371</f>
        <v>1200</v>
      </c>
      <c r="F370" s="25">
        <f>F371</f>
        <v>1199.99</v>
      </c>
      <c r="G370" s="22">
        <f>F370/E370</f>
        <v>0.9999916666666667</v>
      </c>
      <c r="H370" s="72"/>
      <c r="I370" s="72"/>
    </row>
    <row r="371" spans="1:9" ht="38.25">
      <c r="A371" s="199" t="s">
        <v>140</v>
      </c>
      <c r="B371" s="200"/>
      <c r="C371" s="201"/>
      <c r="D371" s="110" t="s">
        <v>166</v>
      </c>
      <c r="E371" s="25">
        <v>1200</v>
      </c>
      <c r="F371" s="25">
        <v>1199.99</v>
      </c>
      <c r="G371" s="22">
        <f>F371/E371</f>
        <v>0.9999916666666667</v>
      </c>
      <c r="H371" s="72"/>
      <c r="I371" s="72"/>
    </row>
    <row r="372" spans="1:9" ht="12.75">
      <c r="A372" s="109"/>
      <c r="B372" s="109"/>
      <c r="C372" s="109"/>
      <c r="D372" s="110"/>
      <c r="E372" s="25"/>
      <c r="F372" s="25"/>
      <c r="G372" s="22"/>
      <c r="H372" s="72"/>
      <c r="I372" s="72"/>
    </row>
    <row r="373" spans="1:9" ht="12.75">
      <c r="A373" s="109"/>
      <c r="B373" s="109"/>
      <c r="C373" s="109"/>
      <c r="D373" s="110" t="s">
        <v>76</v>
      </c>
      <c r="E373" s="25">
        <f>E374+E375+E376</f>
        <v>296387</v>
      </c>
      <c r="F373" s="25">
        <f>F374+F375+F376</f>
        <v>86897.25</v>
      </c>
      <c r="G373" s="22">
        <f>F373/E373</f>
        <v>0.2931884664307139</v>
      </c>
      <c r="H373" s="72"/>
      <c r="I373" s="72"/>
    </row>
    <row r="374" spans="1:9" ht="51">
      <c r="A374" s="202" t="s">
        <v>140</v>
      </c>
      <c r="B374" s="203"/>
      <c r="C374" s="204"/>
      <c r="D374" s="112" t="s">
        <v>283</v>
      </c>
      <c r="E374" s="25">
        <v>199387</v>
      </c>
      <c r="F374" s="25">
        <v>5612</v>
      </c>
      <c r="G374" s="22">
        <f>F374/E374</f>
        <v>0.02814626831237744</v>
      </c>
      <c r="H374" s="72"/>
      <c r="I374" s="72"/>
    </row>
    <row r="375" spans="1:9" ht="51">
      <c r="A375" s="205"/>
      <c r="B375" s="228"/>
      <c r="C375" s="229"/>
      <c r="D375" s="112" t="s">
        <v>284</v>
      </c>
      <c r="E375" s="25">
        <v>15000</v>
      </c>
      <c r="F375" s="25">
        <v>0</v>
      </c>
      <c r="G375" s="22">
        <f>F375/E375</f>
        <v>0</v>
      </c>
      <c r="H375" s="72"/>
      <c r="I375" s="72"/>
    </row>
    <row r="376" spans="1:9" ht="51">
      <c r="A376" s="230"/>
      <c r="B376" s="231"/>
      <c r="C376" s="232"/>
      <c r="D376" s="112" t="s">
        <v>285</v>
      </c>
      <c r="E376" s="25">
        <v>82000</v>
      </c>
      <c r="F376" s="25">
        <v>81285.25</v>
      </c>
      <c r="G376" s="22">
        <f>F376/E376</f>
        <v>0.9912835365853658</v>
      </c>
      <c r="H376" s="72"/>
      <c r="I376" s="72"/>
    </row>
    <row r="377" spans="1:9" ht="12.75">
      <c r="A377" s="126"/>
      <c r="B377" s="182"/>
      <c r="C377" s="127"/>
      <c r="D377" s="110"/>
      <c r="E377" s="25"/>
      <c r="F377" s="25"/>
      <c r="G377" s="22"/>
      <c r="H377" s="72"/>
      <c r="I377" s="72"/>
    </row>
    <row r="378" spans="1:9" s="47" customFormat="1" ht="12.75">
      <c r="A378" s="183"/>
      <c r="B378" s="184"/>
      <c r="C378" s="185" t="s">
        <v>195</v>
      </c>
      <c r="D378" s="122" t="s">
        <v>196</v>
      </c>
      <c r="E378" s="51">
        <f>E379</f>
        <v>4800</v>
      </c>
      <c r="F378" s="51">
        <f>F379</f>
        <v>1155.06</v>
      </c>
      <c r="G378" s="52">
        <f>F378/E378</f>
        <v>0.24063749999999998</v>
      </c>
      <c r="H378" s="73"/>
      <c r="I378" s="73"/>
    </row>
    <row r="379" spans="1:9" ht="12.75">
      <c r="A379" s="126"/>
      <c r="B379" s="186"/>
      <c r="C379" s="127"/>
      <c r="D379" s="110" t="s">
        <v>27</v>
      </c>
      <c r="E379" s="25">
        <f>E380</f>
        <v>4800</v>
      </c>
      <c r="F379" s="25">
        <f>F380</f>
        <v>1155.06</v>
      </c>
      <c r="G379" s="22">
        <f>F379/E379</f>
        <v>0.24063749999999998</v>
      </c>
      <c r="H379" s="72"/>
      <c r="I379" s="72"/>
    </row>
    <row r="380" spans="1:9" ht="12.75">
      <c r="A380" s="126"/>
      <c r="B380" s="186"/>
      <c r="C380" s="127"/>
      <c r="D380" s="110" t="s">
        <v>64</v>
      </c>
      <c r="E380" s="25">
        <v>4800</v>
      </c>
      <c r="F380" s="25">
        <v>1155.06</v>
      </c>
      <c r="G380" s="22">
        <f>F380/E380</f>
        <v>0.24063749999999998</v>
      </c>
      <c r="H380" s="72"/>
      <c r="I380" s="72"/>
    </row>
    <row r="381" spans="1:9" ht="12.75">
      <c r="A381" s="109"/>
      <c r="B381" s="109"/>
      <c r="C381" s="109"/>
      <c r="D381" s="110"/>
      <c r="E381" s="25"/>
      <c r="F381" s="25"/>
      <c r="G381" s="14"/>
      <c r="H381" s="72"/>
      <c r="I381" s="72"/>
    </row>
    <row r="382" spans="1:9" s="47" customFormat="1" ht="12.75">
      <c r="A382" s="107"/>
      <c r="B382" s="107"/>
      <c r="C382" s="107">
        <v>85154</v>
      </c>
      <c r="D382" s="108" t="s">
        <v>41</v>
      </c>
      <c r="E382" s="54">
        <f>E383</f>
        <v>156500</v>
      </c>
      <c r="F382" s="54">
        <f>F383</f>
        <v>84349.06</v>
      </c>
      <c r="G382" s="46">
        <f>F382/E382</f>
        <v>0.5389716293929713</v>
      </c>
      <c r="H382" s="73"/>
      <c r="I382" s="73"/>
    </row>
    <row r="383" spans="1:9" ht="12.75">
      <c r="A383" s="109"/>
      <c r="B383" s="109"/>
      <c r="C383" s="109"/>
      <c r="D383" s="110" t="s">
        <v>42</v>
      </c>
      <c r="E383" s="25">
        <f>E384+E385+E386</f>
        <v>156500</v>
      </c>
      <c r="F383" s="25">
        <f>SUM(F384:F386)</f>
        <v>84349.06</v>
      </c>
      <c r="G383" s="15">
        <f>F383/E383</f>
        <v>0.5389716293929713</v>
      </c>
      <c r="H383" s="72"/>
      <c r="I383" s="72"/>
    </row>
    <row r="384" spans="1:9" ht="38.25">
      <c r="A384" s="237" t="s">
        <v>141</v>
      </c>
      <c r="B384" s="237"/>
      <c r="C384" s="237"/>
      <c r="D384" s="110" t="s">
        <v>121</v>
      </c>
      <c r="E384" s="25">
        <v>95000</v>
      </c>
      <c r="F384" s="25">
        <v>64750</v>
      </c>
      <c r="G384" s="15">
        <f>F384/E384</f>
        <v>0.6815789473684211</v>
      </c>
      <c r="H384" s="72"/>
      <c r="I384" s="72"/>
    </row>
    <row r="385" spans="1:9" ht="38.25">
      <c r="A385" s="237"/>
      <c r="B385" s="237"/>
      <c r="C385" s="237"/>
      <c r="D385" s="110" t="s">
        <v>171</v>
      </c>
      <c r="E385" s="25">
        <v>6500</v>
      </c>
      <c r="F385" s="25">
        <v>4461.72</v>
      </c>
      <c r="G385" s="15">
        <f>F385/E385</f>
        <v>0.6864184615384615</v>
      </c>
      <c r="H385" s="72"/>
      <c r="I385" s="72"/>
    </row>
    <row r="386" spans="1:9" ht="12.75">
      <c r="A386" s="237"/>
      <c r="B386" s="237"/>
      <c r="C386" s="237"/>
      <c r="D386" s="110" t="s">
        <v>137</v>
      </c>
      <c r="E386" s="25">
        <v>55000</v>
      </c>
      <c r="F386" s="25">
        <v>15137.34</v>
      </c>
      <c r="G386" s="15">
        <f>F386/E386</f>
        <v>0.27522436363636366</v>
      </c>
      <c r="H386" s="72"/>
      <c r="I386" s="72"/>
    </row>
    <row r="387" spans="1:9" ht="12.75">
      <c r="A387" s="109"/>
      <c r="B387" s="109"/>
      <c r="C387" s="109"/>
      <c r="D387" s="187"/>
      <c r="E387" s="63"/>
      <c r="F387" s="63"/>
      <c r="G387" s="15"/>
      <c r="H387" s="72"/>
      <c r="I387" s="72"/>
    </row>
    <row r="388" spans="1:9" s="53" customFormat="1" ht="12.75">
      <c r="A388" s="121"/>
      <c r="B388" s="121"/>
      <c r="C388" s="121" t="s">
        <v>127</v>
      </c>
      <c r="D388" s="122" t="s">
        <v>29</v>
      </c>
      <c r="E388" s="51">
        <f>E389</f>
        <v>15000</v>
      </c>
      <c r="F388" s="51">
        <f>F389</f>
        <v>7500</v>
      </c>
      <c r="G388" s="46">
        <f>F388/E388</f>
        <v>0.5</v>
      </c>
      <c r="H388" s="75"/>
      <c r="I388" s="75"/>
    </row>
    <row r="389" spans="1:9" ht="12.75">
      <c r="A389" s="109"/>
      <c r="B389" s="109"/>
      <c r="C389" s="109"/>
      <c r="D389" s="110" t="s">
        <v>31</v>
      </c>
      <c r="E389" s="25">
        <f>E390</f>
        <v>15000</v>
      </c>
      <c r="F389" s="25">
        <f>F390</f>
        <v>7500</v>
      </c>
      <c r="G389" s="15">
        <f>F389/E389</f>
        <v>0.5</v>
      </c>
      <c r="H389" s="72"/>
      <c r="I389" s="72"/>
    </row>
    <row r="390" spans="1:9" ht="38.25">
      <c r="A390" s="237" t="s">
        <v>141</v>
      </c>
      <c r="B390" s="237"/>
      <c r="C390" s="237"/>
      <c r="D390" s="110" t="s">
        <v>121</v>
      </c>
      <c r="E390" s="25">
        <v>15000</v>
      </c>
      <c r="F390" s="25">
        <v>7500</v>
      </c>
      <c r="G390" s="15">
        <f>F390/E390</f>
        <v>0.5</v>
      </c>
      <c r="H390" s="72"/>
      <c r="I390" s="72"/>
    </row>
    <row r="391" spans="1:9" ht="12.75">
      <c r="A391" s="109"/>
      <c r="B391" s="109"/>
      <c r="C391" s="109"/>
      <c r="D391" s="110"/>
      <c r="E391" s="25"/>
      <c r="F391" s="25"/>
      <c r="G391" s="15"/>
      <c r="H391" s="72"/>
      <c r="I391" s="72"/>
    </row>
    <row r="392" spans="1:9" s="13" customFormat="1" ht="12.75">
      <c r="A392" s="103" t="s">
        <v>46</v>
      </c>
      <c r="B392" s="103">
        <v>852</v>
      </c>
      <c r="C392" s="103"/>
      <c r="D392" s="114" t="s">
        <v>60</v>
      </c>
      <c r="E392" s="31">
        <f>E394+E398+E418+E422+E432+E436+E443+E447</f>
        <v>3434767</v>
      </c>
      <c r="F392" s="31">
        <f>SUM(F394+F398+F418+F422+F432+F436+F443+F447)</f>
        <v>1472143.8299999998</v>
      </c>
      <c r="G392" s="17">
        <f>F392/E392</f>
        <v>0.42860078427445003</v>
      </c>
      <c r="H392" s="36"/>
      <c r="I392" s="36"/>
    </row>
    <row r="393" spans="1:9" s="4" customFormat="1" ht="12.75">
      <c r="A393" s="123"/>
      <c r="B393" s="123"/>
      <c r="C393" s="123"/>
      <c r="D393" s="124"/>
      <c r="E393" s="39"/>
      <c r="F393" s="39"/>
      <c r="G393" s="15"/>
      <c r="H393" s="72"/>
      <c r="I393" s="72"/>
    </row>
    <row r="394" spans="1:9" s="53" customFormat="1" ht="12.75">
      <c r="A394" s="107"/>
      <c r="B394" s="107"/>
      <c r="C394" s="107" t="s">
        <v>124</v>
      </c>
      <c r="D394" s="108" t="s">
        <v>125</v>
      </c>
      <c r="E394" s="54">
        <f>E395</f>
        <v>30000</v>
      </c>
      <c r="F394" s="54">
        <f>F395</f>
        <v>6860.2</v>
      </c>
      <c r="G394" s="46">
        <f>F394/E394</f>
        <v>0.22867333333333334</v>
      </c>
      <c r="H394" s="75"/>
      <c r="I394" s="75"/>
    </row>
    <row r="395" spans="1:9" s="6" customFormat="1" ht="19.5" customHeight="1">
      <c r="A395" s="105"/>
      <c r="B395" s="105"/>
      <c r="C395" s="105"/>
      <c r="D395" s="110" t="s">
        <v>42</v>
      </c>
      <c r="E395" s="33">
        <f>E396</f>
        <v>30000</v>
      </c>
      <c r="F395" s="33">
        <f>F396</f>
        <v>6860.2</v>
      </c>
      <c r="G395" s="15">
        <f>F395/E395</f>
        <v>0.22867333333333334</v>
      </c>
      <c r="H395" s="72"/>
      <c r="I395" s="72"/>
    </row>
    <row r="396" spans="1:9" s="5" customFormat="1" ht="43.5" customHeight="1">
      <c r="A396" s="244" t="s">
        <v>141</v>
      </c>
      <c r="B396" s="244"/>
      <c r="C396" s="244"/>
      <c r="D396" s="142" t="s">
        <v>128</v>
      </c>
      <c r="E396" s="33">
        <v>30000</v>
      </c>
      <c r="F396" s="33">
        <v>6860.2</v>
      </c>
      <c r="G396" s="15">
        <f>F396/E396</f>
        <v>0.22867333333333334</v>
      </c>
      <c r="H396" s="72"/>
      <c r="I396" s="72"/>
    </row>
    <row r="397" spans="1:9" s="5" customFormat="1" ht="17.25" customHeight="1">
      <c r="A397" s="125"/>
      <c r="B397" s="125"/>
      <c r="C397" s="125"/>
      <c r="D397" s="142"/>
      <c r="E397" s="33"/>
      <c r="F397" s="33"/>
      <c r="G397" s="15"/>
      <c r="H397" s="72"/>
      <c r="I397" s="72"/>
    </row>
    <row r="398" spans="1:9" s="47" customFormat="1" ht="51">
      <c r="A398" s="143"/>
      <c r="B398" s="107"/>
      <c r="C398" s="107">
        <v>85212</v>
      </c>
      <c r="D398" s="108" t="s">
        <v>167</v>
      </c>
      <c r="E398" s="54">
        <f>E399</f>
        <v>2220595</v>
      </c>
      <c r="F398" s="54">
        <f>F399</f>
        <v>889760.3200000001</v>
      </c>
      <c r="G398" s="46">
        <f>F398/E398</f>
        <v>0.400685545991052</v>
      </c>
      <c r="H398" s="73"/>
      <c r="I398" s="73"/>
    </row>
    <row r="399" spans="1:9" ht="12.75">
      <c r="A399" s="123"/>
      <c r="B399" s="123"/>
      <c r="C399" s="123"/>
      <c r="D399" s="142" t="s">
        <v>31</v>
      </c>
      <c r="E399" s="33">
        <f>SUM(E400,E414,E415,E416)</f>
        <v>2220595</v>
      </c>
      <c r="F399" s="33">
        <f>SUM(F400,F414,F415,F416)</f>
        <v>889760.3200000001</v>
      </c>
      <c r="G399" s="15">
        <f>F399/E399</f>
        <v>0.400685545991052</v>
      </c>
      <c r="H399" s="72"/>
      <c r="I399" s="72"/>
    </row>
    <row r="400" spans="1:9" ht="12.75">
      <c r="A400" s="208" t="s">
        <v>140</v>
      </c>
      <c r="B400" s="209"/>
      <c r="C400" s="210"/>
      <c r="D400" s="142" t="s">
        <v>298</v>
      </c>
      <c r="E400" s="33">
        <v>2131358</v>
      </c>
      <c r="F400" s="33">
        <v>854623.71</v>
      </c>
      <c r="G400" s="15">
        <f>F400/E400</f>
        <v>0.40097614290982553</v>
      </c>
      <c r="H400" s="72"/>
      <c r="I400" s="72"/>
    </row>
    <row r="401" spans="1:9" ht="12.75">
      <c r="A401" s="211"/>
      <c r="B401" s="212"/>
      <c r="C401" s="213"/>
      <c r="D401" s="142" t="s">
        <v>286</v>
      </c>
      <c r="E401" s="33"/>
      <c r="F401" s="33">
        <v>290516</v>
      </c>
      <c r="G401" s="15"/>
      <c r="H401" s="72"/>
      <c r="I401" s="72"/>
    </row>
    <row r="402" spans="1:9" ht="25.5">
      <c r="A402" s="211"/>
      <c r="B402" s="212"/>
      <c r="C402" s="213"/>
      <c r="D402" s="142" t="s">
        <v>287</v>
      </c>
      <c r="E402" s="33"/>
      <c r="F402" s="33">
        <v>20595.3</v>
      </c>
      <c r="G402" s="15"/>
      <c r="H402" s="72"/>
      <c r="I402" s="72"/>
    </row>
    <row r="403" spans="1:9" ht="38.25">
      <c r="A403" s="211"/>
      <c r="B403" s="212"/>
      <c r="C403" s="213"/>
      <c r="D403" s="142" t="s">
        <v>288</v>
      </c>
      <c r="E403" s="33"/>
      <c r="F403" s="33">
        <v>79918.4</v>
      </c>
      <c r="G403" s="15"/>
      <c r="H403" s="72"/>
      <c r="I403" s="72"/>
    </row>
    <row r="404" spans="1:9" ht="38.25">
      <c r="A404" s="211"/>
      <c r="B404" s="212"/>
      <c r="C404" s="213"/>
      <c r="D404" s="142" t="s">
        <v>289</v>
      </c>
      <c r="E404" s="33"/>
      <c r="F404" s="33">
        <v>2400</v>
      </c>
      <c r="G404" s="15"/>
      <c r="H404" s="72"/>
      <c r="I404" s="72"/>
    </row>
    <row r="405" spans="1:9" ht="25.5">
      <c r="A405" s="211"/>
      <c r="B405" s="212"/>
      <c r="C405" s="213"/>
      <c r="D405" s="142" t="s">
        <v>290</v>
      </c>
      <c r="E405" s="33"/>
      <c r="F405" s="33">
        <v>40620</v>
      </c>
      <c r="G405" s="15"/>
      <c r="H405" s="72"/>
      <c r="I405" s="72"/>
    </row>
    <row r="406" spans="1:9" ht="25.5">
      <c r="A406" s="211"/>
      <c r="B406" s="212"/>
      <c r="C406" s="213"/>
      <c r="D406" s="142" t="s">
        <v>297</v>
      </c>
      <c r="E406" s="33"/>
      <c r="F406" s="33">
        <v>14950</v>
      </c>
      <c r="G406" s="15"/>
      <c r="H406" s="72"/>
      <c r="I406" s="72" t="s">
        <v>214</v>
      </c>
    </row>
    <row r="407" spans="1:9" ht="38.25">
      <c r="A407" s="211"/>
      <c r="B407" s="212"/>
      <c r="C407" s="213"/>
      <c r="D407" s="142" t="s">
        <v>291</v>
      </c>
      <c r="E407" s="33"/>
      <c r="F407" s="33">
        <v>46680</v>
      </c>
      <c r="G407" s="15"/>
      <c r="H407" s="72"/>
      <c r="I407" s="72"/>
    </row>
    <row r="408" spans="1:9" ht="38.25">
      <c r="A408" s="211"/>
      <c r="B408" s="212"/>
      <c r="C408" s="213"/>
      <c r="D408" s="142" t="s">
        <v>292</v>
      </c>
      <c r="E408" s="33"/>
      <c r="F408" s="33">
        <v>240</v>
      </c>
      <c r="G408" s="15"/>
      <c r="H408" s="72"/>
      <c r="I408" s="72"/>
    </row>
    <row r="409" spans="1:9" ht="12.75">
      <c r="A409" s="211"/>
      <c r="B409" s="212"/>
      <c r="C409" s="213"/>
      <c r="D409" s="142" t="s">
        <v>293</v>
      </c>
      <c r="E409" s="33"/>
      <c r="F409" s="33">
        <v>66300</v>
      </c>
      <c r="G409" s="15"/>
      <c r="H409" s="72"/>
      <c r="I409" s="72"/>
    </row>
    <row r="410" spans="1:9" ht="12.75">
      <c r="A410" s="211"/>
      <c r="B410" s="212"/>
      <c r="C410" s="213"/>
      <c r="D410" s="142" t="s">
        <v>294</v>
      </c>
      <c r="E410" s="33"/>
      <c r="F410" s="33">
        <v>122976</v>
      </c>
      <c r="G410" s="15"/>
      <c r="H410" s="72"/>
      <c r="I410" s="72"/>
    </row>
    <row r="411" spans="1:9" ht="12.75">
      <c r="A411" s="211"/>
      <c r="B411" s="212"/>
      <c r="C411" s="213"/>
      <c r="D411" s="142" t="s">
        <v>295</v>
      </c>
      <c r="E411" s="33"/>
      <c r="F411" s="33">
        <v>29820</v>
      </c>
      <c r="G411" s="15"/>
      <c r="H411" s="72"/>
      <c r="I411" s="72"/>
    </row>
    <row r="412" spans="1:9" ht="12.75">
      <c r="A412" s="211"/>
      <c r="B412" s="212"/>
      <c r="C412" s="213"/>
      <c r="D412" s="142" t="s">
        <v>296</v>
      </c>
      <c r="E412" s="33"/>
      <c r="F412" s="33">
        <v>103608.01</v>
      </c>
      <c r="G412" s="15"/>
      <c r="H412" s="72"/>
      <c r="I412" s="72"/>
    </row>
    <row r="413" spans="1:9" ht="25.5">
      <c r="A413" s="211"/>
      <c r="B413" s="212"/>
      <c r="C413" s="213"/>
      <c r="D413" s="142" t="s">
        <v>339</v>
      </c>
      <c r="E413" s="33"/>
      <c r="F413" s="33">
        <v>36000</v>
      </c>
      <c r="G413" s="15"/>
      <c r="H413" s="72"/>
      <c r="I413" s="72"/>
    </row>
    <row r="414" spans="1:9" ht="25.5">
      <c r="A414" s="211"/>
      <c r="B414" s="212"/>
      <c r="C414" s="213"/>
      <c r="D414" s="113" t="s">
        <v>299</v>
      </c>
      <c r="E414" s="33">
        <v>24585</v>
      </c>
      <c r="F414" s="33">
        <v>9014.29</v>
      </c>
      <c r="G414" s="15">
        <f>F414/E414</f>
        <v>0.36665812487289</v>
      </c>
      <c r="H414" s="72"/>
      <c r="I414" s="72"/>
    </row>
    <row r="415" spans="1:9" ht="25.5">
      <c r="A415" s="211"/>
      <c r="B415" s="212"/>
      <c r="C415" s="213"/>
      <c r="D415" s="142" t="s">
        <v>300</v>
      </c>
      <c r="E415" s="33">
        <v>49773</v>
      </c>
      <c r="F415" s="33">
        <v>17653.28</v>
      </c>
      <c r="G415" s="15">
        <f>F415/E415</f>
        <v>0.35467582826030175</v>
      </c>
      <c r="H415" s="72"/>
      <c r="I415" s="72"/>
    </row>
    <row r="416" spans="1:9" ht="12.75">
      <c r="A416" s="214"/>
      <c r="B416" s="215"/>
      <c r="C416" s="216"/>
      <c r="D416" s="142" t="s">
        <v>301</v>
      </c>
      <c r="E416" s="33">
        <v>14879</v>
      </c>
      <c r="F416" s="33">
        <v>8469.04</v>
      </c>
      <c r="G416" s="15">
        <f>F416/E416</f>
        <v>0.5691941662746153</v>
      </c>
      <c r="H416" s="72"/>
      <c r="I416" s="72"/>
    </row>
    <row r="417" spans="1:9" ht="12.75">
      <c r="A417" s="188"/>
      <c r="B417" s="188"/>
      <c r="C417" s="188"/>
      <c r="D417" s="110"/>
      <c r="E417" s="33"/>
      <c r="F417" s="33"/>
      <c r="G417" s="15"/>
      <c r="H417" s="72"/>
      <c r="I417" s="72"/>
    </row>
    <row r="418" spans="1:9" s="47" customFormat="1" ht="63.75">
      <c r="A418" s="189"/>
      <c r="B418" s="189"/>
      <c r="C418" s="190" t="s">
        <v>150</v>
      </c>
      <c r="D418" s="108" t="s">
        <v>107</v>
      </c>
      <c r="E418" s="54">
        <f>E419</f>
        <v>6424</v>
      </c>
      <c r="F418" s="54">
        <f>F419</f>
        <v>3253.68</v>
      </c>
      <c r="G418" s="46">
        <f>F418/E418</f>
        <v>0.5064881693648816</v>
      </c>
      <c r="H418" s="73"/>
      <c r="I418" s="73"/>
    </row>
    <row r="419" spans="1:9" ht="25.5">
      <c r="A419" s="188"/>
      <c r="B419" s="188"/>
      <c r="C419" s="188"/>
      <c r="D419" s="110" t="s">
        <v>77</v>
      </c>
      <c r="E419" s="25">
        <f>E420</f>
        <v>6424</v>
      </c>
      <c r="F419" s="25">
        <f>F420</f>
        <v>3253.68</v>
      </c>
      <c r="G419" s="15">
        <f>F419/E419</f>
        <v>0.5064881693648816</v>
      </c>
      <c r="H419" s="72"/>
      <c r="I419" s="72"/>
    </row>
    <row r="420" spans="1:9" ht="76.5">
      <c r="A420" s="226" t="s">
        <v>140</v>
      </c>
      <c r="B420" s="226"/>
      <c r="C420" s="226"/>
      <c r="D420" s="110" t="s">
        <v>149</v>
      </c>
      <c r="E420" s="25">
        <v>6424</v>
      </c>
      <c r="F420" s="25">
        <v>3253.68</v>
      </c>
      <c r="G420" s="15">
        <f>F420/E420</f>
        <v>0.5064881693648816</v>
      </c>
      <c r="H420" s="72"/>
      <c r="I420" s="72"/>
    </row>
    <row r="421" spans="1:9" ht="12.75">
      <c r="A421" s="109"/>
      <c r="B421" s="109"/>
      <c r="C421" s="109"/>
      <c r="D421" s="110"/>
      <c r="E421" s="25"/>
      <c r="F421" s="25"/>
      <c r="G421" s="15"/>
      <c r="H421" s="72"/>
      <c r="I421" s="72"/>
    </row>
    <row r="422" spans="1:9" s="47" customFormat="1" ht="38.25">
      <c r="A422" s="107"/>
      <c r="B422" s="107"/>
      <c r="C422" s="107">
        <v>85214</v>
      </c>
      <c r="D422" s="108" t="s">
        <v>138</v>
      </c>
      <c r="E422" s="54">
        <f>E423</f>
        <v>318662</v>
      </c>
      <c r="F422" s="54">
        <f>F423</f>
        <v>141887.82</v>
      </c>
      <c r="G422" s="46">
        <f>F422/E422</f>
        <v>0.44526118583326535</v>
      </c>
      <c r="H422" s="73"/>
      <c r="I422" s="73"/>
    </row>
    <row r="423" spans="1:9" ht="12.75">
      <c r="A423" s="109"/>
      <c r="B423" s="109"/>
      <c r="C423" s="109"/>
      <c r="D423" s="110" t="s">
        <v>31</v>
      </c>
      <c r="E423" s="34">
        <f>E424</f>
        <v>318662</v>
      </c>
      <c r="F423" s="34">
        <f>F424</f>
        <v>141887.82</v>
      </c>
      <c r="G423" s="15">
        <f>F423/E423</f>
        <v>0.44526118583326535</v>
      </c>
      <c r="H423" s="72"/>
      <c r="I423" s="72"/>
    </row>
    <row r="424" spans="1:9" ht="63.75">
      <c r="A424" s="202" t="s">
        <v>140</v>
      </c>
      <c r="B424" s="203"/>
      <c r="C424" s="204"/>
      <c r="D424" s="157" t="s">
        <v>302</v>
      </c>
      <c r="E424" s="25">
        <v>318662</v>
      </c>
      <c r="F424" s="25">
        <v>141887.82</v>
      </c>
      <c r="G424" s="15">
        <f>F424/E424</f>
        <v>0.44526118583326535</v>
      </c>
      <c r="H424" s="72"/>
      <c r="I424" s="72"/>
    </row>
    <row r="425" spans="1:9" ht="38.25">
      <c r="A425" s="205"/>
      <c r="B425" s="228"/>
      <c r="C425" s="229"/>
      <c r="D425" s="157" t="s">
        <v>303</v>
      </c>
      <c r="E425" s="25"/>
      <c r="F425" s="25"/>
      <c r="G425" s="15"/>
      <c r="H425" s="72"/>
      <c r="I425" s="72"/>
    </row>
    <row r="426" spans="1:9" ht="38.25">
      <c r="A426" s="205"/>
      <c r="B426" s="228"/>
      <c r="C426" s="229"/>
      <c r="D426" s="157" t="s">
        <v>304</v>
      </c>
      <c r="E426" s="25"/>
      <c r="F426" s="25">
        <v>35069.2</v>
      </c>
      <c r="G426" s="15"/>
      <c r="H426" s="72"/>
      <c r="I426" s="72"/>
    </row>
    <row r="427" spans="1:9" ht="38.25">
      <c r="A427" s="205"/>
      <c r="B427" s="228"/>
      <c r="C427" s="229"/>
      <c r="D427" s="157" t="s">
        <v>305</v>
      </c>
      <c r="E427" s="25"/>
      <c r="F427" s="25">
        <v>43264.41</v>
      </c>
      <c r="G427" s="15"/>
      <c r="H427" s="72"/>
      <c r="I427" s="72"/>
    </row>
    <row r="428" spans="1:9" ht="12.75">
      <c r="A428" s="205"/>
      <c r="B428" s="228"/>
      <c r="C428" s="229"/>
      <c r="D428" s="157" t="s">
        <v>306</v>
      </c>
      <c r="E428" s="25"/>
      <c r="F428" s="25">
        <v>428.4</v>
      </c>
      <c r="G428" s="15"/>
      <c r="H428" s="72"/>
      <c r="I428" s="72"/>
    </row>
    <row r="429" spans="1:9" ht="25.5">
      <c r="A429" s="205"/>
      <c r="B429" s="228"/>
      <c r="C429" s="229"/>
      <c r="D429" s="157" t="s">
        <v>307</v>
      </c>
      <c r="E429" s="25"/>
      <c r="F429" s="25">
        <v>37242.21</v>
      </c>
      <c r="G429" s="15"/>
      <c r="H429" s="72"/>
      <c r="I429" s="72"/>
    </row>
    <row r="430" spans="1:9" ht="25.5">
      <c r="A430" s="230"/>
      <c r="B430" s="231"/>
      <c r="C430" s="232"/>
      <c r="D430" s="157" t="s">
        <v>308</v>
      </c>
      <c r="E430" s="25"/>
      <c r="F430" s="25">
        <v>25883.6</v>
      </c>
      <c r="G430" s="15"/>
      <c r="H430" s="72"/>
      <c r="I430" s="72"/>
    </row>
    <row r="431" spans="1:9" ht="12.75">
      <c r="A431" s="109"/>
      <c r="B431" s="109"/>
      <c r="C431" s="109"/>
      <c r="D431" s="110"/>
      <c r="E431" s="25"/>
      <c r="F431" s="25"/>
      <c r="G431" s="15"/>
      <c r="H431" s="72"/>
      <c r="I431" s="72"/>
    </row>
    <row r="432" spans="1:9" s="47" customFormat="1" ht="12.75">
      <c r="A432" s="107"/>
      <c r="B432" s="107"/>
      <c r="C432" s="107">
        <v>85215</v>
      </c>
      <c r="D432" s="108" t="s">
        <v>43</v>
      </c>
      <c r="E432" s="54">
        <f>E433</f>
        <v>300000</v>
      </c>
      <c r="F432" s="54">
        <f>F433</f>
        <v>138120.16</v>
      </c>
      <c r="G432" s="46">
        <f>F432/E432</f>
        <v>0.46040053333333336</v>
      </c>
      <c r="H432" s="73"/>
      <c r="I432" s="73"/>
    </row>
    <row r="433" spans="1:9" ht="12.75">
      <c r="A433" s="109"/>
      <c r="B433" s="109"/>
      <c r="C433" s="109"/>
      <c r="D433" s="110" t="s">
        <v>37</v>
      </c>
      <c r="E433" s="25">
        <f>E434</f>
        <v>300000</v>
      </c>
      <c r="F433" s="25">
        <f>F434</f>
        <v>138120.16</v>
      </c>
      <c r="G433" s="15">
        <f>F433/E433</f>
        <v>0.46040053333333336</v>
      </c>
      <c r="H433" s="72"/>
      <c r="I433" s="72"/>
    </row>
    <row r="434" spans="1:9" ht="12.75">
      <c r="A434" s="202" t="s">
        <v>140</v>
      </c>
      <c r="B434" s="203"/>
      <c r="C434" s="204"/>
      <c r="D434" s="110" t="s">
        <v>44</v>
      </c>
      <c r="E434" s="25">
        <v>300000</v>
      </c>
      <c r="F434" s="25">
        <v>138120.16</v>
      </c>
      <c r="G434" s="15">
        <f>F434/E434</f>
        <v>0.46040053333333336</v>
      </c>
      <c r="H434" s="72"/>
      <c r="I434" s="72"/>
    </row>
    <row r="435" spans="1:9" ht="12.75">
      <c r="A435" s="109"/>
      <c r="B435" s="109"/>
      <c r="C435" s="109"/>
      <c r="D435" s="110"/>
      <c r="E435" s="25"/>
      <c r="F435" s="25"/>
      <c r="G435" s="15"/>
      <c r="H435" s="72"/>
      <c r="I435" s="72"/>
    </row>
    <row r="436" spans="1:10" s="47" customFormat="1" ht="12.75">
      <c r="A436" s="107"/>
      <c r="B436" s="107"/>
      <c r="C436" s="107">
        <v>85219</v>
      </c>
      <c r="D436" s="108" t="s">
        <v>45</v>
      </c>
      <c r="E436" s="54">
        <f>E437</f>
        <v>470019</v>
      </c>
      <c r="F436" s="54">
        <f>F437</f>
        <v>242000.24</v>
      </c>
      <c r="G436" s="46">
        <f>F436/E436</f>
        <v>0.5148733136320021</v>
      </c>
      <c r="H436" s="72"/>
      <c r="I436" s="73"/>
      <c r="J436" s="92"/>
    </row>
    <row r="437" spans="1:9" ht="12.75">
      <c r="A437" s="109"/>
      <c r="B437" s="109"/>
      <c r="C437" s="109"/>
      <c r="D437" s="110" t="s">
        <v>31</v>
      </c>
      <c r="E437" s="25">
        <f>SUM(E438+E439+E440)</f>
        <v>470019</v>
      </c>
      <c r="F437" s="25">
        <f>SUM(F438+F439+F440)</f>
        <v>242000.24</v>
      </c>
      <c r="G437" s="15">
        <f>F437/E437</f>
        <v>0.5148733136320021</v>
      </c>
      <c r="H437" s="72"/>
      <c r="I437" s="72"/>
    </row>
    <row r="438" spans="1:9" ht="25.5">
      <c r="A438" s="202" t="s">
        <v>140</v>
      </c>
      <c r="B438" s="203"/>
      <c r="C438" s="204"/>
      <c r="D438" s="110" t="s">
        <v>79</v>
      </c>
      <c r="E438" s="25">
        <v>396394</v>
      </c>
      <c r="F438" s="25">
        <v>207161.91</v>
      </c>
      <c r="G438" s="15">
        <f>F438/E438</f>
        <v>0.5226161596795108</v>
      </c>
      <c r="H438" s="72"/>
      <c r="I438" s="72"/>
    </row>
    <row r="439" spans="1:9" ht="25.5">
      <c r="A439" s="205"/>
      <c r="B439" s="228"/>
      <c r="C439" s="229"/>
      <c r="D439" s="110" t="s">
        <v>220</v>
      </c>
      <c r="E439" s="25">
        <v>62965</v>
      </c>
      <c r="F439" s="25">
        <v>26634.33</v>
      </c>
      <c r="G439" s="15">
        <f>F439/E439</f>
        <v>0.4230021440482808</v>
      </c>
      <c r="H439" s="72"/>
      <c r="I439" s="72"/>
    </row>
    <row r="440" spans="1:9" ht="12.75">
      <c r="A440" s="205"/>
      <c r="B440" s="228"/>
      <c r="C440" s="229"/>
      <c r="D440" s="110" t="s">
        <v>221</v>
      </c>
      <c r="E440" s="25">
        <v>10660</v>
      </c>
      <c r="F440" s="25">
        <v>8204</v>
      </c>
      <c r="G440" s="15">
        <f>F440/E440</f>
        <v>0.7696060037523452</v>
      </c>
      <c r="I440" s="72"/>
    </row>
    <row r="441" spans="1:9" ht="165.75">
      <c r="A441" s="230"/>
      <c r="B441" s="231"/>
      <c r="C441" s="232"/>
      <c r="D441" s="110" t="s">
        <v>222</v>
      </c>
      <c r="E441" s="25"/>
      <c r="F441" s="25"/>
      <c r="G441" s="15"/>
      <c r="I441" s="72"/>
    </row>
    <row r="442" spans="1:9" ht="12.75">
      <c r="A442" s="109"/>
      <c r="B442" s="109"/>
      <c r="C442" s="109"/>
      <c r="D442" s="110"/>
      <c r="E442" s="25"/>
      <c r="F442" s="25"/>
      <c r="G442" s="15"/>
      <c r="H442" s="72"/>
      <c r="I442" s="72"/>
    </row>
    <row r="443" spans="1:9" s="47" customFormat="1" ht="25.5">
      <c r="A443" s="131"/>
      <c r="B443" s="131"/>
      <c r="C443" s="131" t="s">
        <v>210</v>
      </c>
      <c r="D443" s="191" t="s">
        <v>211</v>
      </c>
      <c r="E443" s="48">
        <f>E444</f>
        <v>6000</v>
      </c>
      <c r="F443" s="48">
        <f>F444</f>
        <v>0</v>
      </c>
      <c r="G443" s="49">
        <f>F443/E443</f>
        <v>0</v>
      </c>
      <c r="H443" s="73"/>
      <c r="I443" s="73"/>
    </row>
    <row r="444" spans="1:9" ht="12.75">
      <c r="A444" s="109"/>
      <c r="B444" s="109"/>
      <c r="C444" s="109"/>
      <c r="D444" s="110" t="s">
        <v>27</v>
      </c>
      <c r="E444" s="25">
        <f>E445</f>
        <v>6000</v>
      </c>
      <c r="F444" s="25">
        <f>F445</f>
        <v>0</v>
      </c>
      <c r="G444" s="15">
        <f>F444/E444</f>
        <v>0</v>
      </c>
      <c r="H444" s="72"/>
      <c r="I444" s="72"/>
    </row>
    <row r="445" spans="1:9" ht="25.5">
      <c r="A445" s="199" t="s">
        <v>140</v>
      </c>
      <c r="B445" s="200"/>
      <c r="C445" s="201"/>
      <c r="D445" s="110" t="s">
        <v>79</v>
      </c>
      <c r="E445" s="25">
        <v>6000</v>
      </c>
      <c r="F445" s="25">
        <v>0</v>
      </c>
      <c r="G445" s="15">
        <f>-F445/E445%</f>
        <v>0</v>
      </c>
      <c r="H445" s="72"/>
      <c r="I445" s="72"/>
    </row>
    <row r="446" spans="1:9" ht="12.75">
      <c r="A446" s="109"/>
      <c r="B446" s="109"/>
      <c r="C446" s="109"/>
      <c r="D446" s="110"/>
      <c r="E446" s="25"/>
      <c r="F446" s="25"/>
      <c r="G446" s="15"/>
      <c r="H446" s="72"/>
      <c r="I446" s="72"/>
    </row>
    <row r="447" spans="1:9" s="47" customFormat="1" ht="12.75">
      <c r="A447" s="107"/>
      <c r="B447" s="107"/>
      <c r="C447" s="107">
        <v>85295</v>
      </c>
      <c r="D447" s="108" t="s">
        <v>29</v>
      </c>
      <c r="E447" s="54">
        <f>E448</f>
        <v>83067</v>
      </c>
      <c r="F447" s="54">
        <f>F448</f>
        <v>50261.41</v>
      </c>
      <c r="G447" s="46">
        <f>F447/E447</f>
        <v>0.6050707260404252</v>
      </c>
      <c r="H447" s="73"/>
      <c r="I447" s="73"/>
    </row>
    <row r="448" spans="1:9" ht="12.75">
      <c r="A448" s="109"/>
      <c r="B448" s="109"/>
      <c r="C448" s="109"/>
      <c r="D448" s="110" t="s">
        <v>31</v>
      </c>
      <c r="E448" s="25">
        <f>E449+E450+E451</f>
        <v>83067</v>
      </c>
      <c r="F448" s="25">
        <f>F449+F450+F451</f>
        <v>50261.41</v>
      </c>
      <c r="G448" s="15">
        <f>F448/E448</f>
        <v>0.6050707260404252</v>
      </c>
      <c r="H448" s="72"/>
      <c r="I448" s="72"/>
    </row>
    <row r="449" spans="1:9" ht="76.5">
      <c r="A449" s="202" t="s">
        <v>140</v>
      </c>
      <c r="B449" s="203"/>
      <c r="C449" s="204"/>
      <c r="D449" s="110" t="s">
        <v>223</v>
      </c>
      <c r="E449" s="25">
        <v>71067</v>
      </c>
      <c r="F449" s="25">
        <v>48206.25</v>
      </c>
      <c r="G449" s="15">
        <f>F449/E449</f>
        <v>0.6783211617206298</v>
      </c>
      <c r="H449" s="72"/>
      <c r="I449" s="72"/>
    </row>
    <row r="450" spans="1:9" ht="63.75">
      <c r="A450" s="205"/>
      <c r="B450" s="228"/>
      <c r="C450" s="229"/>
      <c r="D450" s="110" t="s">
        <v>168</v>
      </c>
      <c r="E450" s="25">
        <v>8500</v>
      </c>
      <c r="F450" s="25">
        <v>2055.16</v>
      </c>
      <c r="G450" s="15">
        <f>F450/E450</f>
        <v>0.24178352941176467</v>
      </c>
      <c r="H450" s="72"/>
      <c r="I450" s="72"/>
    </row>
    <row r="451" spans="1:9" ht="12.75">
      <c r="A451" s="230"/>
      <c r="B451" s="231"/>
      <c r="C451" s="232"/>
      <c r="D451" s="110" t="s">
        <v>169</v>
      </c>
      <c r="E451" s="25">
        <v>3500</v>
      </c>
      <c r="F451" s="25">
        <v>0</v>
      </c>
      <c r="G451" s="15">
        <f>F451/E451</f>
        <v>0</v>
      </c>
      <c r="H451" s="72"/>
      <c r="I451" s="72"/>
    </row>
    <row r="452" spans="1:9" ht="12.75">
      <c r="A452" s="109"/>
      <c r="B452" s="109"/>
      <c r="C452" s="109"/>
      <c r="D452" s="110"/>
      <c r="E452" s="25"/>
      <c r="F452" s="25"/>
      <c r="G452" s="15"/>
      <c r="H452" s="72"/>
      <c r="I452" s="72"/>
    </row>
    <row r="453" spans="1:9" s="13" customFormat="1" ht="25.5">
      <c r="A453" s="103" t="s">
        <v>51</v>
      </c>
      <c r="B453" s="103">
        <v>854</v>
      </c>
      <c r="C453" s="103"/>
      <c r="D453" s="114" t="s">
        <v>20</v>
      </c>
      <c r="E453" s="31">
        <f>E455+E478+E482+E486</f>
        <v>671268</v>
      </c>
      <c r="F453" s="31">
        <f>SUM(F455,F478,F482,F486)</f>
        <v>342894.1</v>
      </c>
      <c r="G453" s="17">
        <f>F453/E453</f>
        <v>0.5108155014092731</v>
      </c>
      <c r="H453" s="36"/>
      <c r="I453" s="36"/>
    </row>
    <row r="454" spans="1:9" ht="12.75">
      <c r="A454" s="123"/>
      <c r="B454" s="123"/>
      <c r="C454" s="154"/>
      <c r="D454" s="97"/>
      <c r="E454" s="38"/>
      <c r="F454" s="38"/>
      <c r="G454" s="15"/>
      <c r="H454" s="72"/>
      <c r="I454" s="72"/>
    </row>
    <row r="455" spans="1:9" s="53" customFormat="1" ht="12.75">
      <c r="A455" s="107"/>
      <c r="B455" s="107"/>
      <c r="C455" s="107">
        <v>85401</v>
      </c>
      <c r="D455" s="108" t="s">
        <v>113</v>
      </c>
      <c r="E455" s="54">
        <f>E463+E468+E473</f>
        <v>551321</v>
      </c>
      <c r="F455" s="54">
        <f>F463+F468+F473</f>
        <v>307175.81</v>
      </c>
      <c r="G455" s="46">
        <f>F455/E455</f>
        <v>0.5571632678602847</v>
      </c>
      <c r="H455" s="75"/>
      <c r="I455" s="75"/>
    </row>
    <row r="456" spans="1:9" ht="12.75">
      <c r="A456" s="154"/>
      <c r="B456" s="154"/>
      <c r="C456" s="154"/>
      <c r="D456" s="192"/>
      <c r="E456" s="38"/>
      <c r="F456" s="38"/>
      <c r="G456" s="23"/>
      <c r="H456" s="72"/>
      <c r="I456" s="72"/>
    </row>
    <row r="457" spans="1:9" ht="12.75">
      <c r="A457" s="154"/>
      <c r="B457" s="154"/>
      <c r="C457" s="154"/>
      <c r="D457" s="97" t="s">
        <v>31</v>
      </c>
      <c r="E457" s="38">
        <f>SUM(E458:E459)</f>
        <v>551321</v>
      </c>
      <c r="F457" s="38">
        <f>SUM(F458:F459)</f>
        <v>307175.81</v>
      </c>
      <c r="G457" s="23">
        <f>F457/E457</f>
        <v>0.5571632678602847</v>
      </c>
      <c r="H457" s="72"/>
      <c r="I457" s="72"/>
    </row>
    <row r="458" spans="1:9" ht="25.5">
      <c r="A458" s="233" t="s">
        <v>140</v>
      </c>
      <c r="B458" s="234"/>
      <c r="C458" s="235"/>
      <c r="D458" s="97" t="s">
        <v>79</v>
      </c>
      <c r="E458" s="38">
        <f>SUM(E465,E470,E475)</f>
        <v>350706</v>
      </c>
      <c r="F458" s="38">
        <f>SUM(F465,F470,F475)</f>
        <v>184626.49</v>
      </c>
      <c r="G458" s="23">
        <f>F458/E458</f>
        <v>0.5264423477214533</v>
      </c>
      <c r="H458" s="72"/>
      <c r="I458" s="72"/>
    </row>
    <row r="459" spans="1:9" ht="12.75">
      <c r="A459" s="223"/>
      <c r="B459" s="224"/>
      <c r="C459" s="225"/>
      <c r="D459" s="97" t="s">
        <v>262</v>
      </c>
      <c r="E459" s="38">
        <f>SUM(E466,E471,E476)</f>
        <v>200615</v>
      </c>
      <c r="F459" s="38">
        <f>SUM(F466,F471,F476)</f>
        <v>122549.31999999999</v>
      </c>
      <c r="G459" s="23">
        <f>F459/E459</f>
        <v>0.6108681803454378</v>
      </c>
      <c r="H459" s="72"/>
      <c r="I459" s="72"/>
    </row>
    <row r="460" spans="1:9" ht="12.75">
      <c r="A460" s="154"/>
      <c r="B460" s="154"/>
      <c r="C460" s="154"/>
      <c r="D460" s="97"/>
      <c r="E460" s="38"/>
      <c r="F460" s="38"/>
      <c r="G460" s="15"/>
      <c r="H460" s="72"/>
      <c r="I460" s="72"/>
    </row>
    <row r="461" spans="1:9" ht="25.5">
      <c r="A461" s="154"/>
      <c r="B461" s="154"/>
      <c r="C461" s="154"/>
      <c r="D461" s="124" t="s">
        <v>263</v>
      </c>
      <c r="E461" s="38"/>
      <c r="F461" s="38"/>
      <c r="G461" s="15"/>
      <c r="H461" s="72"/>
      <c r="I461" s="72"/>
    </row>
    <row r="462" spans="1:9" ht="12.75">
      <c r="A462" s="154"/>
      <c r="B462" s="154"/>
      <c r="C462" s="154"/>
      <c r="D462" s="97"/>
      <c r="E462" s="38"/>
      <c r="F462" s="38"/>
      <c r="G462" s="15"/>
      <c r="H462" s="72"/>
      <c r="I462" s="72"/>
    </row>
    <row r="463" spans="1:9" s="87" customFormat="1" ht="25.5">
      <c r="A463" s="162"/>
      <c r="B463" s="162"/>
      <c r="C463" s="151"/>
      <c r="D463" s="152" t="s">
        <v>155</v>
      </c>
      <c r="E463" s="84">
        <f>E464</f>
        <v>121762</v>
      </c>
      <c r="F463" s="84">
        <f>F464</f>
        <v>78921.44</v>
      </c>
      <c r="G463" s="85">
        <f>F463/E463</f>
        <v>0.6481614953762258</v>
      </c>
      <c r="H463" s="86"/>
      <c r="I463" s="86"/>
    </row>
    <row r="464" spans="1:9" ht="12.75">
      <c r="A464" s="123"/>
      <c r="B464" s="123"/>
      <c r="C464" s="154"/>
      <c r="D464" s="97" t="s">
        <v>31</v>
      </c>
      <c r="E464" s="38">
        <f>E465+E466</f>
        <v>121762</v>
      </c>
      <c r="F464" s="38">
        <f>F465+F466</f>
        <v>78921.44</v>
      </c>
      <c r="G464" s="15">
        <f>F464/E464</f>
        <v>0.6481614953762258</v>
      </c>
      <c r="H464" s="72"/>
      <c r="I464" s="72"/>
    </row>
    <row r="465" spans="1:9" ht="25.5">
      <c r="A465" s="208" t="s">
        <v>140</v>
      </c>
      <c r="B465" s="209"/>
      <c r="C465" s="210"/>
      <c r="D465" s="97" t="s">
        <v>62</v>
      </c>
      <c r="E465" s="38">
        <v>75257</v>
      </c>
      <c r="F465" s="38">
        <v>44236.99</v>
      </c>
      <c r="G465" s="15">
        <f>F465/E465</f>
        <v>0.5878122965305552</v>
      </c>
      <c r="H465" s="72"/>
      <c r="I465" s="72"/>
    </row>
    <row r="466" spans="1:10" ht="12.75">
      <c r="A466" s="214"/>
      <c r="B466" s="215"/>
      <c r="C466" s="216"/>
      <c r="D466" s="97" t="s">
        <v>36</v>
      </c>
      <c r="E466" s="38">
        <v>46505</v>
      </c>
      <c r="F466" s="38">
        <v>34684.45</v>
      </c>
      <c r="G466" s="15">
        <f>F466/E466</f>
        <v>0.7458219546285345</v>
      </c>
      <c r="H466" s="72"/>
      <c r="I466" s="72"/>
      <c r="J466" s="2"/>
    </row>
    <row r="467" spans="1:10" ht="12.75">
      <c r="A467" s="123"/>
      <c r="B467" s="123"/>
      <c r="C467" s="154"/>
      <c r="D467" s="97"/>
      <c r="E467" s="38"/>
      <c r="F467" s="38"/>
      <c r="G467" s="15"/>
      <c r="H467" s="72"/>
      <c r="I467" s="72"/>
      <c r="J467" s="2"/>
    </row>
    <row r="468" spans="1:9" s="87" customFormat="1" ht="12.75">
      <c r="A468" s="162"/>
      <c r="B468" s="162"/>
      <c r="C468" s="151"/>
      <c r="D468" s="152" t="s">
        <v>108</v>
      </c>
      <c r="E468" s="93">
        <f>E469</f>
        <v>205680</v>
      </c>
      <c r="F468" s="93">
        <f>F469</f>
        <v>99598.7</v>
      </c>
      <c r="G468" s="85">
        <f>F468/E468</f>
        <v>0.4842410540645663</v>
      </c>
      <c r="H468" s="86"/>
      <c r="I468" s="86"/>
    </row>
    <row r="469" spans="1:10" ht="12.75">
      <c r="A469" s="123"/>
      <c r="B469" s="123"/>
      <c r="C469" s="154"/>
      <c r="D469" s="97" t="s">
        <v>31</v>
      </c>
      <c r="E469" s="38">
        <f>E470+E471</f>
        <v>205680</v>
      </c>
      <c r="F469" s="38">
        <f>F470+F471</f>
        <v>99598.7</v>
      </c>
      <c r="G469" s="15">
        <f>F469/E469</f>
        <v>0.4842410540645663</v>
      </c>
      <c r="H469" s="72"/>
      <c r="I469" s="72"/>
      <c r="J469" s="2"/>
    </row>
    <row r="470" spans="1:9" ht="25.5">
      <c r="A470" s="208" t="s">
        <v>140</v>
      </c>
      <c r="B470" s="209"/>
      <c r="C470" s="210"/>
      <c r="D470" s="97" t="s">
        <v>62</v>
      </c>
      <c r="E470" s="38">
        <v>121570</v>
      </c>
      <c r="F470" s="38">
        <v>59428.42</v>
      </c>
      <c r="G470" s="15">
        <f>F470/E470</f>
        <v>0.48884116147075757</v>
      </c>
      <c r="H470" s="72"/>
      <c r="I470" s="72"/>
    </row>
    <row r="471" spans="1:9" ht="12.75">
      <c r="A471" s="214"/>
      <c r="B471" s="215"/>
      <c r="C471" s="216"/>
      <c r="D471" s="97" t="s">
        <v>36</v>
      </c>
      <c r="E471" s="38">
        <v>84110</v>
      </c>
      <c r="F471" s="38">
        <v>40170.28</v>
      </c>
      <c r="G471" s="15">
        <f>F471/E471</f>
        <v>0.47759220068957314</v>
      </c>
      <c r="H471" s="72"/>
      <c r="I471" s="72"/>
    </row>
    <row r="472" spans="1:9" ht="12.75">
      <c r="A472" s="170"/>
      <c r="B472" s="170"/>
      <c r="C472" s="170"/>
      <c r="D472" s="97"/>
      <c r="E472" s="38"/>
      <c r="F472" s="38"/>
      <c r="G472" s="15"/>
      <c r="H472" s="72"/>
      <c r="I472" s="72"/>
    </row>
    <row r="473" spans="1:9" s="87" customFormat="1" ht="25.5">
      <c r="A473" s="162"/>
      <c r="B473" s="162"/>
      <c r="C473" s="151"/>
      <c r="D473" s="152" t="s">
        <v>109</v>
      </c>
      <c r="E473" s="84">
        <f>E474</f>
        <v>223879</v>
      </c>
      <c r="F473" s="84">
        <f>F474</f>
        <v>128655.67</v>
      </c>
      <c r="G473" s="85">
        <f>F473/E473</f>
        <v>0.5746660919514559</v>
      </c>
      <c r="H473" s="86"/>
      <c r="I473" s="86"/>
    </row>
    <row r="474" spans="1:9" ht="12.75">
      <c r="A474" s="123"/>
      <c r="B474" s="123"/>
      <c r="C474" s="154"/>
      <c r="D474" s="97" t="s">
        <v>31</v>
      </c>
      <c r="E474" s="38">
        <f>E475+E476</f>
        <v>223879</v>
      </c>
      <c r="F474" s="38">
        <f>F475+F476</f>
        <v>128655.67</v>
      </c>
      <c r="G474" s="15">
        <f>F474/E474</f>
        <v>0.5746660919514559</v>
      </c>
      <c r="H474" s="72"/>
      <c r="I474" s="72"/>
    </row>
    <row r="475" spans="1:9" ht="25.5">
      <c r="A475" s="208" t="s">
        <v>140</v>
      </c>
      <c r="B475" s="209"/>
      <c r="C475" s="210"/>
      <c r="D475" s="97" t="s">
        <v>62</v>
      </c>
      <c r="E475" s="38">
        <v>153879</v>
      </c>
      <c r="F475" s="38">
        <v>80961.08</v>
      </c>
      <c r="G475" s="15">
        <f>F475/E475</f>
        <v>0.526134690243633</v>
      </c>
      <c r="H475" s="72"/>
      <c r="I475" s="72"/>
    </row>
    <row r="476" spans="1:9" ht="12.75">
      <c r="A476" s="214"/>
      <c r="B476" s="215"/>
      <c r="C476" s="216"/>
      <c r="D476" s="97" t="s">
        <v>36</v>
      </c>
      <c r="E476" s="38">
        <v>70000</v>
      </c>
      <c r="F476" s="38">
        <v>47694.59</v>
      </c>
      <c r="G476" s="15">
        <f>F476/E476</f>
        <v>0.6813512857142857</v>
      </c>
      <c r="H476" s="77"/>
      <c r="I476" s="72"/>
    </row>
    <row r="477" spans="1:9" ht="12.75">
      <c r="A477" s="170"/>
      <c r="B477" s="170"/>
      <c r="C477" s="170"/>
      <c r="D477" s="97"/>
      <c r="E477" s="38"/>
      <c r="F477" s="38"/>
      <c r="G477" s="15"/>
      <c r="H477" s="72"/>
      <c r="I477" s="72"/>
    </row>
    <row r="478" spans="1:9" s="47" customFormat="1" ht="51">
      <c r="A478" s="193"/>
      <c r="B478" s="193"/>
      <c r="C478" s="194" t="s">
        <v>163</v>
      </c>
      <c r="D478" s="122" t="s">
        <v>170</v>
      </c>
      <c r="E478" s="51">
        <f>E479</f>
        <v>7100</v>
      </c>
      <c r="F478" s="51">
        <f>F479</f>
        <v>0</v>
      </c>
      <c r="G478" s="49">
        <f>F478/E478</f>
        <v>0</v>
      </c>
      <c r="H478" s="73"/>
      <c r="I478" s="73"/>
    </row>
    <row r="479" spans="1:9" ht="12.75">
      <c r="A479" s="170"/>
      <c r="B479" s="170"/>
      <c r="C479" s="170"/>
      <c r="D479" s="97" t="s">
        <v>31</v>
      </c>
      <c r="E479" s="38">
        <f>E480</f>
        <v>7100</v>
      </c>
      <c r="F479" s="38">
        <f>F480</f>
        <v>0</v>
      </c>
      <c r="G479" s="15">
        <f>F479/E479</f>
        <v>0</v>
      </c>
      <c r="H479" s="72"/>
      <c r="I479" s="72"/>
    </row>
    <row r="480" spans="1:9" ht="12.75">
      <c r="A480" s="170"/>
      <c r="B480" s="170"/>
      <c r="C480" s="170"/>
      <c r="D480" s="97" t="s">
        <v>64</v>
      </c>
      <c r="E480" s="38">
        <v>7100</v>
      </c>
      <c r="F480" s="38">
        <v>0</v>
      </c>
      <c r="G480" s="15">
        <f>F480/E480</f>
        <v>0</v>
      </c>
      <c r="H480" s="72"/>
      <c r="I480" s="72"/>
    </row>
    <row r="481" spans="1:9" ht="12.75">
      <c r="A481" s="170"/>
      <c r="B481" s="170"/>
      <c r="C481" s="170"/>
      <c r="D481" s="110"/>
      <c r="E481" s="25"/>
      <c r="F481" s="25"/>
      <c r="G481" s="15"/>
      <c r="H481" s="72"/>
      <c r="I481" s="72"/>
    </row>
    <row r="482" spans="1:9" s="47" customFormat="1" ht="12.75">
      <c r="A482" s="189"/>
      <c r="B482" s="189"/>
      <c r="C482" s="107" t="s">
        <v>145</v>
      </c>
      <c r="D482" s="122" t="s">
        <v>146</v>
      </c>
      <c r="E482" s="51">
        <f>E483</f>
        <v>111847</v>
      </c>
      <c r="F482" s="51">
        <f>F483</f>
        <v>35718.29</v>
      </c>
      <c r="G482" s="49">
        <f>F482/E482</f>
        <v>0.3193495578781729</v>
      </c>
      <c r="H482" s="73"/>
      <c r="I482" s="73"/>
    </row>
    <row r="483" spans="1:9" ht="12.75">
      <c r="A483" s="154"/>
      <c r="B483" s="154"/>
      <c r="C483" s="154"/>
      <c r="D483" s="97" t="s">
        <v>31</v>
      </c>
      <c r="E483" s="38">
        <f>E484</f>
        <v>111847</v>
      </c>
      <c r="F483" s="38">
        <f>F484</f>
        <v>35718.29</v>
      </c>
      <c r="G483" s="23">
        <f>F483/E483</f>
        <v>0.3193495578781729</v>
      </c>
      <c r="H483" s="72"/>
      <c r="I483" s="72"/>
    </row>
    <row r="484" spans="1:9" ht="12.75">
      <c r="A484" s="254" t="s">
        <v>140</v>
      </c>
      <c r="B484" s="255"/>
      <c r="C484" s="256"/>
      <c r="D484" s="97" t="s">
        <v>64</v>
      </c>
      <c r="E484" s="38">
        <v>111847</v>
      </c>
      <c r="F484" s="38">
        <v>35718.29</v>
      </c>
      <c r="G484" s="23">
        <f>F484/E484</f>
        <v>0.3193495578781729</v>
      </c>
      <c r="H484" s="72"/>
      <c r="I484" s="72"/>
    </row>
    <row r="485" spans="1:9" ht="12.75">
      <c r="A485" s="109"/>
      <c r="B485" s="109"/>
      <c r="C485" s="109"/>
      <c r="D485" s="110"/>
      <c r="E485" s="25"/>
      <c r="F485" s="25"/>
      <c r="G485" s="15"/>
      <c r="H485" s="72"/>
      <c r="I485" s="72"/>
    </row>
    <row r="486" spans="1:9" s="47" customFormat="1" ht="25.5">
      <c r="A486" s="107"/>
      <c r="B486" s="107"/>
      <c r="C486" s="107">
        <v>85446</v>
      </c>
      <c r="D486" s="108" t="s">
        <v>63</v>
      </c>
      <c r="E486" s="54">
        <f>E487</f>
        <v>1000</v>
      </c>
      <c r="F486" s="54">
        <f>F487</f>
        <v>0</v>
      </c>
      <c r="G486" s="46">
        <f>F486/E486</f>
        <v>0</v>
      </c>
      <c r="H486" s="73"/>
      <c r="I486" s="73"/>
    </row>
    <row r="487" spans="1:9" ht="12.75">
      <c r="A487" s="109"/>
      <c r="B487" s="109"/>
      <c r="C487" s="109"/>
      <c r="D487" s="110" t="s">
        <v>31</v>
      </c>
      <c r="E487" s="25">
        <f>E488</f>
        <v>1000</v>
      </c>
      <c r="F487" s="25">
        <f>F488</f>
        <v>0</v>
      </c>
      <c r="G487" s="15">
        <f>F487/E487</f>
        <v>0</v>
      </c>
      <c r="H487" s="72"/>
      <c r="I487" s="72"/>
    </row>
    <row r="488" spans="1:9" ht="12.75" customHeight="1">
      <c r="A488" s="241" t="s">
        <v>140</v>
      </c>
      <c r="B488" s="242"/>
      <c r="C488" s="243"/>
      <c r="D488" s="110" t="s">
        <v>64</v>
      </c>
      <c r="E488" s="25">
        <v>1000</v>
      </c>
      <c r="F488" s="25">
        <v>0</v>
      </c>
      <c r="G488" s="15">
        <f>F488/E488</f>
        <v>0</v>
      </c>
      <c r="H488" s="72"/>
      <c r="I488" s="72"/>
    </row>
    <row r="489" spans="1:9" ht="12.75">
      <c r="A489" s="109"/>
      <c r="B489" s="109"/>
      <c r="C489" s="109"/>
      <c r="D489" s="110"/>
      <c r="E489" s="25"/>
      <c r="F489" s="25"/>
      <c r="G489" s="15"/>
      <c r="H489" s="72"/>
      <c r="I489" s="72"/>
    </row>
    <row r="490" spans="1:9" s="13" customFormat="1" ht="25.5">
      <c r="A490" s="103" t="s">
        <v>53</v>
      </c>
      <c r="B490" s="103">
        <v>900</v>
      </c>
      <c r="C490" s="103"/>
      <c r="D490" s="114" t="s">
        <v>22</v>
      </c>
      <c r="E490" s="31">
        <f>E492+E498+E505+E513+E517</f>
        <v>835555</v>
      </c>
      <c r="F490" s="31">
        <f>F492+F498+F505+F513+F517</f>
        <v>435648</v>
      </c>
      <c r="G490" s="17">
        <f>F490/E490</f>
        <v>0.5213875807098276</v>
      </c>
      <c r="H490" s="36"/>
      <c r="I490" s="36"/>
    </row>
    <row r="491" spans="1:9" ht="12.75">
      <c r="A491" s="109"/>
      <c r="B491" s="109"/>
      <c r="C491" s="109"/>
      <c r="D491" s="110"/>
      <c r="E491" s="25"/>
      <c r="F491" s="25"/>
      <c r="G491" s="15"/>
      <c r="H491" s="72"/>
      <c r="I491" s="72"/>
    </row>
    <row r="492" spans="1:9" s="47" customFormat="1" ht="12.75">
      <c r="A492" s="107"/>
      <c r="B492" s="107"/>
      <c r="C492" s="107">
        <v>90003</v>
      </c>
      <c r="D492" s="108" t="s">
        <v>47</v>
      </c>
      <c r="E492" s="54">
        <f>E493</f>
        <v>156690</v>
      </c>
      <c r="F492" s="54">
        <f>F493</f>
        <v>117010.09999999999</v>
      </c>
      <c r="G492" s="46">
        <f>F492/E492</f>
        <v>0.7467617588869743</v>
      </c>
      <c r="H492" s="73"/>
      <c r="I492" s="73"/>
    </row>
    <row r="493" spans="1:9" ht="12.75">
      <c r="A493" s="109"/>
      <c r="B493" s="109"/>
      <c r="C493" s="109"/>
      <c r="D493" s="110" t="s">
        <v>31</v>
      </c>
      <c r="E493" s="25">
        <f>E494+E495+E496</f>
        <v>156690</v>
      </c>
      <c r="F493" s="25">
        <f>F494+F495+F496</f>
        <v>117010.09999999999</v>
      </c>
      <c r="G493" s="15">
        <f>F493/E493</f>
        <v>0.7467617588869743</v>
      </c>
      <c r="H493" s="72"/>
      <c r="I493" s="72"/>
    </row>
    <row r="494" spans="1:9" ht="51">
      <c r="A494" s="237" t="s">
        <v>140</v>
      </c>
      <c r="B494" s="237"/>
      <c r="C494" s="237"/>
      <c r="D494" s="112" t="s">
        <v>309</v>
      </c>
      <c r="E494" s="25">
        <v>140000</v>
      </c>
      <c r="F494" s="25">
        <v>110000</v>
      </c>
      <c r="G494" s="15">
        <f>F494/E494</f>
        <v>0.7857142857142857</v>
      </c>
      <c r="H494" s="72"/>
      <c r="I494" s="72"/>
    </row>
    <row r="495" spans="1:9" ht="12.75">
      <c r="A495" s="237"/>
      <c r="B495" s="237"/>
      <c r="C495" s="237"/>
      <c r="D495" s="110" t="s">
        <v>310</v>
      </c>
      <c r="E495" s="25">
        <v>130</v>
      </c>
      <c r="F495" s="25">
        <v>122.2</v>
      </c>
      <c r="G495" s="15">
        <f>F495/E495</f>
        <v>0.9400000000000001</v>
      </c>
      <c r="H495" s="72"/>
      <c r="I495" s="72"/>
    </row>
    <row r="496" spans="1:9" ht="38.25">
      <c r="A496" s="237"/>
      <c r="B496" s="237"/>
      <c r="C496" s="237"/>
      <c r="D496" s="110" t="s">
        <v>110</v>
      </c>
      <c r="E496" s="25">
        <v>16560</v>
      </c>
      <c r="F496" s="25">
        <v>6887.9</v>
      </c>
      <c r="G496" s="15">
        <f>F496/E496</f>
        <v>0.41593599033816425</v>
      </c>
      <c r="H496" s="72"/>
      <c r="I496" s="72"/>
    </row>
    <row r="497" spans="1:9" ht="12.75">
      <c r="A497" s="109"/>
      <c r="B497" s="109"/>
      <c r="C497" s="109"/>
      <c r="D497" s="110"/>
      <c r="E497" s="25"/>
      <c r="F497" s="25"/>
      <c r="G497" s="15"/>
      <c r="H497" s="72"/>
      <c r="I497" s="72"/>
    </row>
    <row r="498" spans="1:9" s="47" customFormat="1" ht="25.5">
      <c r="A498" s="107"/>
      <c r="B498" s="107"/>
      <c r="C498" s="107">
        <v>90004</v>
      </c>
      <c r="D498" s="108" t="s">
        <v>67</v>
      </c>
      <c r="E498" s="54">
        <f>E499</f>
        <v>132184</v>
      </c>
      <c r="F498" s="54">
        <f>F499</f>
        <v>56159.19</v>
      </c>
      <c r="G498" s="46">
        <f aca="true" t="shared" si="6" ref="G498:G503">F498/E498</f>
        <v>0.4248561853174363</v>
      </c>
      <c r="H498" s="73"/>
      <c r="I498" s="73"/>
    </row>
    <row r="499" spans="1:9" ht="12.75">
      <c r="A499" s="109"/>
      <c r="B499" s="109"/>
      <c r="C499" s="109"/>
      <c r="D499" s="110" t="s">
        <v>31</v>
      </c>
      <c r="E499" s="25">
        <f>E500+E501+E502+E503</f>
        <v>132184</v>
      </c>
      <c r="F499" s="25">
        <f>F500+F501+F502+F503</f>
        <v>56159.19</v>
      </c>
      <c r="G499" s="15">
        <f t="shared" si="6"/>
        <v>0.4248561853174363</v>
      </c>
      <c r="H499" s="72"/>
      <c r="I499" s="72"/>
    </row>
    <row r="500" spans="1:9" ht="38.25">
      <c r="A500" s="238" t="s">
        <v>140</v>
      </c>
      <c r="B500" s="239"/>
      <c r="C500" s="240"/>
      <c r="D500" s="112" t="s">
        <v>312</v>
      </c>
      <c r="E500" s="25">
        <v>124389</v>
      </c>
      <c r="F500" s="25">
        <v>50000</v>
      </c>
      <c r="G500" s="15">
        <f t="shared" si="6"/>
        <v>0.4019648039617651</v>
      </c>
      <c r="H500" s="72"/>
      <c r="I500" s="72"/>
    </row>
    <row r="501" spans="1:9" ht="12.75">
      <c r="A501" s="245"/>
      <c r="B501" s="246"/>
      <c r="C501" s="247"/>
      <c r="D501" s="110" t="s">
        <v>197</v>
      </c>
      <c r="E501" s="25">
        <v>842</v>
      </c>
      <c r="F501" s="25">
        <v>841.8</v>
      </c>
      <c r="G501" s="15">
        <f t="shared" si="6"/>
        <v>0.9997624703087885</v>
      </c>
      <c r="H501" s="72"/>
      <c r="I501" s="72"/>
    </row>
    <row r="502" spans="1:9" ht="25.5">
      <c r="A502" s="245"/>
      <c r="B502" s="246"/>
      <c r="C502" s="247"/>
      <c r="D502" s="110" t="s">
        <v>198</v>
      </c>
      <c r="E502" s="25">
        <v>2083</v>
      </c>
      <c r="F502" s="25">
        <v>2081.39</v>
      </c>
      <c r="G502" s="15">
        <f t="shared" si="6"/>
        <v>0.9992270763322131</v>
      </c>
      <c r="H502" s="72"/>
      <c r="I502" s="72"/>
    </row>
    <row r="503" spans="1:9" ht="38.25">
      <c r="A503" s="245"/>
      <c r="B503" s="246"/>
      <c r="C503" s="247"/>
      <c r="D503" s="112" t="s">
        <v>311</v>
      </c>
      <c r="E503" s="25">
        <v>4870</v>
      </c>
      <c r="F503" s="25">
        <v>3236</v>
      </c>
      <c r="G503" s="15">
        <f t="shared" si="6"/>
        <v>0.664476386036961</v>
      </c>
      <c r="H503" s="72"/>
      <c r="I503" s="72"/>
    </row>
    <row r="504" spans="1:9" ht="12.75">
      <c r="A504" s="109"/>
      <c r="B504" s="109"/>
      <c r="C504" s="109"/>
      <c r="D504" s="110"/>
      <c r="E504" s="25"/>
      <c r="F504" s="25"/>
      <c r="G504" s="15"/>
      <c r="H504" s="72"/>
      <c r="I504" s="72"/>
    </row>
    <row r="505" spans="1:9" s="47" customFormat="1" ht="12.75">
      <c r="A505" s="107"/>
      <c r="B505" s="107"/>
      <c r="C505" s="107">
        <v>90015</v>
      </c>
      <c r="D505" s="108" t="s">
        <v>48</v>
      </c>
      <c r="E505" s="54">
        <f>E506+E510</f>
        <v>490000</v>
      </c>
      <c r="F505" s="54">
        <f>F506+F510</f>
        <v>250038.02000000002</v>
      </c>
      <c r="G505" s="46">
        <f>F505/E505</f>
        <v>0.5102816734693878</v>
      </c>
      <c r="H505" s="73"/>
      <c r="I505" s="73"/>
    </row>
    <row r="506" spans="1:9" ht="12.75">
      <c r="A506" s="109"/>
      <c r="B506" s="109"/>
      <c r="C506" s="109"/>
      <c r="D506" s="110" t="s">
        <v>31</v>
      </c>
      <c r="E506" s="25">
        <f>E507+E508</f>
        <v>465000</v>
      </c>
      <c r="F506" s="25">
        <f>F507+F508</f>
        <v>250038.02000000002</v>
      </c>
      <c r="G506" s="15">
        <f>F506/E506</f>
        <v>0.5377161720430108</v>
      </c>
      <c r="H506" s="72"/>
      <c r="I506" s="72"/>
    </row>
    <row r="507" spans="1:9" ht="18" customHeight="1">
      <c r="A507" s="238" t="s">
        <v>140</v>
      </c>
      <c r="B507" s="239"/>
      <c r="C507" s="240"/>
      <c r="D507" s="110" t="s">
        <v>49</v>
      </c>
      <c r="E507" s="25">
        <v>350000</v>
      </c>
      <c r="F507" s="25">
        <v>198666.26</v>
      </c>
      <c r="G507" s="15">
        <f>F507/E507</f>
        <v>0.5676178857142857</v>
      </c>
      <c r="H507" s="72"/>
      <c r="I507" s="72"/>
    </row>
    <row r="508" spans="1:9" ht="25.5">
      <c r="A508" s="245"/>
      <c r="B508" s="246"/>
      <c r="C508" s="247"/>
      <c r="D508" s="110" t="s">
        <v>156</v>
      </c>
      <c r="E508" s="25">
        <v>115000</v>
      </c>
      <c r="F508" s="25">
        <v>51371.76</v>
      </c>
      <c r="G508" s="15">
        <f>F508/E508</f>
        <v>0.44671095652173914</v>
      </c>
      <c r="H508" s="72"/>
      <c r="I508" s="72"/>
    </row>
    <row r="509" spans="1:9" ht="12.75">
      <c r="A509" s="109"/>
      <c r="B509" s="109"/>
      <c r="C509" s="109"/>
      <c r="D509" s="110"/>
      <c r="E509" s="25"/>
      <c r="F509" s="25"/>
      <c r="G509" s="15"/>
      <c r="H509" s="72"/>
      <c r="I509" s="72"/>
    </row>
    <row r="510" spans="1:9" ht="12.75">
      <c r="A510" s="109"/>
      <c r="B510" s="109"/>
      <c r="C510" s="109"/>
      <c r="D510" s="110" t="s">
        <v>74</v>
      </c>
      <c r="E510" s="25">
        <f>E511</f>
        <v>25000</v>
      </c>
      <c r="F510" s="25">
        <f>F511</f>
        <v>0</v>
      </c>
      <c r="G510" s="15">
        <f>F510/E510</f>
        <v>0</v>
      </c>
      <c r="H510" s="72"/>
      <c r="I510" s="72"/>
    </row>
    <row r="511" spans="1:9" ht="25.5">
      <c r="A511" s="237"/>
      <c r="B511" s="237"/>
      <c r="C511" s="237"/>
      <c r="D511" s="110" t="s">
        <v>313</v>
      </c>
      <c r="E511" s="25">
        <v>25000</v>
      </c>
      <c r="F511" s="25">
        <v>0</v>
      </c>
      <c r="G511" s="15">
        <f>F511/E511</f>
        <v>0</v>
      </c>
      <c r="H511" s="72"/>
      <c r="I511" s="72"/>
    </row>
    <row r="512" spans="1:9" ht="12.75">
      <c r="A512" s="111"/>
      <c r="B512" s="111"/>
      <c r="C512" s="111"/>
      <c r="D512" s="110"/>
      <c r="E512" s="25"/>
      <c r="F512" s="25"/>
      <c r="G512" s="15"/>
      <c r="H512" s="72"/>
      <c r="I512" s="72"/>
    </row>
    <row r="513" spans="1:9" s="47" customFormat="1" ht="38.25">
      <c r="A513" s="195"/>
      <c r="B513" s="196"/>
      <c r="C513" s="196" t="s">
        <v>199</v>
      </c>
      <c r="D513" s="122" t="s">
        <v>314</v>
      </c>
      <c r="E513" s="51">
        <f>E514</f>
        <v>500</v>
      </c>
      <c r="F513" s="51">
        <f>F514</f>
        <v>0</v>
      </c>
      <c r="G513" s="46">
        <f>R513/E513</f>
        <v>0</v>
      </c>
      <c r="H513" s="75"/>
      <c r="I513" s="73"/>
    </row>
    <row r="514" spans="1:9" ht="12.75">
      <c r="A514" s="111"/>
      <c r="B514" s="111"/>
      <c r="C514" s="111"/>
      <c r="D514" s="110" t="s">
        <v>27</v>
      </c>
      <c r="E514" s="25">
        <f>E515</f>
        <v>500</v>
      </c>
      <c r="F514" s="25">
        <f>F515</f>
        <v>0</v>
      </c>
      <c r="G514" s="15">
        <f>F513/E513</f>
        <v>0</v>
      </c>
      <c r="H514" s="72"/>
      <c r="I514" s="72"/>
    </row>
    <row r="515" spans="1:9" ht="12.75">
      <c r="A515" s="111"/>
      <c r="B515" s="111"/>
      <c r="C515" s="111"/>
      <c r="D515" s="110" t="s">
        <v>64</v>
      </c>
      <c r="E515" s="25">
        <v>500</v>
      </c>
      <c r="F515" s="25">
        <v>0</v>
      </c>
      <c r="G515" s="15">
        <f>F515/E515</f>
        <v>0</v>
      </c>
      <c r="H515" s="72"/>
      <c r="I515" s="72"/>
    </row>
    <row r="516" spans="1:9" ht="12.75">
      <c r="A516" s="109"/>
      <c r="B516" s="109"/>
      <c r="C516" s="109"/>
      <c r="D516" s="110"/>
      <c r="E516" s="25"/>
      <c r="F516" s="25"/>
      <c r="G516" s="15"/>
      <c r="H516" s="72"/>
      <c r="I516" s="72"/>
    </row>
    <row r="517" spans="1:9" s="47" customFormat="1" ht="12.75">
      <c r="A517" s="107"/>
      <c r="B517" s="107"/>
      <c r="C517" s="107">
        <v>90095</v>
      </c>
      <c r="D517" s="108" t="s">
        <v>29</v>
      </c>
      <c r="E517" s="54">
        <f>E518+E525</f>
        <v>56181</v>
      </c>
      <c r="F517" s="54">
        <f>F518+F525</f>
        <v>12440.689999999999</v>
      </c>
      <c r="G517" s="46">
        <f aca="true" t="shared" si="7" ref="G517:G523">F517/E517</f>
        <v>0.22143945461988926</v>
      </c>
      <c r="H517" s="73"/>
      <c r="I517" s="73"/>
    </row>
    <row r="518" spans="1:11" ht="12.75">
      <c r="A518" s="109"/>
      <c r="B518" s="109"/>
      <c r="C518" s="109"/>
      <c r="D518" s="110" t="s">
        <v>37</v>
      </c>
      <c r="E518" s="25">
        <f>E519+E520+E521+E522+E523</f>
        <v>18570</v>
      </c>
      <c r="F518" s="25">
        <f>F519+F520+F521+F522+F523</f>
        <v>569.5799999999999</v>
      </c>
      <c r="G518" s="15">
        <f t="shared" si="7"/>
        <v>0.030672051696284324</v>
      </c>
      <c r="H518" s="72"/>
      <c r="I518" s="72"/>
      <c r="K518" s="2"/>
    </row>
    <row r="519" spans="1:11" ht="38.25">
      <c r="A519" s="238" t="s">
        <v>140</v>
      </c>
      <c r="B519" s="239"/>
      <c r="C519" s="240"/>
      <c r="D519" s="110" t="s">
        <v>139</v>
      </c>
      <c r="E519" s="25">
        <v>5000</v>
      </c>
      <c r="F519" s="25">
        <v>0</v>
      </c>
      <c r="G519" s="15">
        <f t="shared" si="7"/>
        <v>0</v>
      </c>
      <c r="H519" s="72"/>
      <c r="I519" s="72"/>
      <c r="K519" s="2"/>
    </row>
    <row r="520" spans="1:11" ht="38.25">
      <c r="A520" s="245"/>
      <c r="B520" s="246"/>
      <c r="C520" s="247"/>
      <c r="D520" s="110" t="s">
        <v>201</v>
      </c>
      <c r="E520" s="25">
        <v>10000</v>
      </c>
      <c r="F520" s="25">
        <v>0</v>
      </c>
      <c r="G520" s="15">
        <f t="shared" si="7"/>
        <v>0</v>
      </c>
      <c r="H520" s="72"/>
      <c r="I520" s="72"/>
      <c r="K520" s="2"/>
    </row>
    <row r="521" spans="1:9" ht="25.5">
      <c r="A521" s="245"/>
      <c r="B521" s="246"/>
      <c r="C521" s="247"/>
      <c r="D521" s="110" t="s">
        <v>202</v>
      </c>
      <c r="E521" s="25">
        <v>3000</v>
      </c>
      <c r="F521" s="25">
        <v>1.07</v>
      </c>
      <c r="G521" s="15">
        <f t="shared" si="7"/>
        <v>0.0003566666666666667</v>
      </c>
      <c r="H521" s="72"/>
      <c r="I521" s="72"/>
    </row>
    <row r="522" spans="1:9" ht="38.25">
      <c r="A522" s="245"/>
      <c r="B522" s="246"/>
      <c r="C522" s="247"/>
      <c r="D522" s="110" t="s">
        <v>203</v>
      </c>
      <c r="E522" s="25">
        <v>135</v>
      </c>
      <c r="F522" s="25">
        <v>134.31</v>
      </c>
      <c r="G522" s="15">
        <f t="shared" si="7"/>
        <v>0.9948888888888889</v>
      </c>
      <c r="H522" s="72"/>
      <c r="I522" s="72"/>
    </row>
    <row r="523" spans="1:9" ht="25.5">
      <c r="A523" s="257"/>
      <c r="B523" s="258"/>
      <c r="C523" s="259"/>
      <c r="D523" s="110" t="s">
        <v>326</v>
      </c>
      <c r="E523" s="25">
        <v>435</v>
      </c>
      <c r="F523" s="25">
        <v>434.2</v>
      </c>
      <c r="G523" s="15">
        <f t="shared" si="7"/>
        <v>0.9981609195402299</v>
      </c>
      <c r="H523" s="72"/>
      <c r="I523" s="72"/>
    </row>
    <row r="524" spans="1:9" ht="12.75">
      <c r="A524" s="109"/>
      <c r="B524" s="109"/>
      <c r="C524" s="109"/>
      <c r="D524" s="110"/>
      <c r="E524" s="25"/>
      <c r="F524" s="25"/>
      <c r="G524" s="15"/>
      <c r="H524" s="72"/>
      <c r="I524" s="72"/>
    </row>
    <row r="525" spans="1:9" ht="12.75">
      <c r="A525" s="109"/>
      <c r="B525" s="109"/>
      <c r="C525" s="109"/>
      <c r="D525" s="110" t="s">
        <v>114</v>
      </c>
      <c r="E525" s="25">
        <f>E526+E527</f>
        <v>37611</v>
      </c>
      <c r="F525" s="25">
        <f>F526+F527</f>
        <v>11871.109999999999</v>
      </c>
      <c r="G525" s="15">
        <f>F525/E525</f>
        <v>0.31562867246284326</v>
      </c>
      <c r="H525" s="72"/>
      <c r="I525" s="72"/>
    </row>
    <row r="526" spans="1:9" ht="38.25">
      <c r="A526" s="237" t="s">
        <v>140</v>
      </c>
      <c r="B526" s="237"/>
      <c r="C526" s="237"/>
      <c r="D526" s="110" t="s">
        <v>200</v>
      </c>
      <c r="E526" s="25">
        <v>25611</v>
      </c>
      <c r="F526" s="25">
        <v>38.88</v>
      </c>
      <c r="G526" s="15">
        <f>F526/E526</f>
        <v>0.0015180976923977979</v>
      </c>
      <c r="H526" s="72"/>
      <c r="I526" s="72"/>
    </row>
    <row r="527" spans="1:9" ht="25.5">
      <c r="A527" s="237"/>
      <c r="B527" s="237"/>
      <c r="C527" s="237"/>
      <c r="D527" s="112" t="s">
        <v>315</v>
      </c>
      <c r="E527" s="25">
        <v>12000</v>
      </c>
      <c r="F527" s="25">
        <v>11832.23</v>
      </c>
      <c r="G527" s="15">
        <f>F527/E527</f>
        <v>0.9860191666666667</v>
      </c>
      <c r="H527" s="72"/>
      <c r="I527" s="72"/>
    </row>
    <row r="528" spans="1:9" ht="12.75">
      <c r="A528" s="109"/>
      <c r="B528" s="109"/>
      <c r="C528" s="109"/>
      <c r="D528" s="110"/>
      <c r="E528" s="25"/>
      <c r="F528" s="25"/>
      <c r="G528" s="15"/>
      <c r="H528" s="72"/>
      <c r="I528" s="72"/>
    </row>
    <row r="529" spans="1:9" s="13" customFormat="1" ht="25.5">
      <c r="A529" s="103" t="s">
        <v>321</v>
      </c>
      <c r="B529" s="103">
        <v>921</v>
      </c>
      <c r="C529" s="103"/>
      <c r="D529" s="114" t="s">
        <v>55</v>
      </c>
      <c r="E529" s="31">
        <f>SUM(E531,E541,E545)</f>
        <v>1151144</v>
      </c>
      <c r="F529" s="31">
        <f>SUM(F531,F541,F545)</f>
        <v>461288.83999999997</v>
      </c>
      <c r="G529" s="17">
        <f>F529/E529</f>
        <v>0.40072209905971795</v>
      </c>
      <c r="H529" s="36"/>
      <c r="I529" s="36"/>
    </row>
    <row r="530" spans="1:9" ht="12.75">
      <c r="A530" s="109"/>
      <c r="B530" s="109"/>
      <c r="C530" s="109"/>
      <c r="D530" s="110"/>
      <c r="E530" s="25"/>
      <c r="F530" s="25"/>
      <c r="G530" s="15"/>
      <c r="H530" s="72"/>
      <c r="I530" s="72"/>
    </row>
    <row r="531" spans="1:9" s="47" customFormat="1" ht="25.5">
      <c r="A531" s="107"/>
      <c r="B531" s="107"/>
      <c r="C531" s="107">
        <v>92109</v>
      </c>
      <c r="D531" s="108" t="s">
        <v>68</v>
      </c>
      <c r="E531" s="54">
        <f>E532+E536</f>
        <v>942665</v>
      </c>
      <c r="F531" s="54">
        <f>F532+F536</f>
        <v>357540.11</v>
      </c>
      <c r="G531" s="46">
        <f>F531/E531</f>
        <v>0.3792865015673649</v>
      </c>
      <c r="H531" s="73"/>
      <c r="I531" s="73"/>
    </row>
    <row r="532" spans="1:9" ht="12.75">
      <c r="A532" s="109"/>
      <c r="B532" s="109"/>
      <c r="C532" s="109"/>
      <c r="D532" s="110" t="s">
        <v>31</v>
      </c>
      <c r="E532" s="25">
        <f>E533+E534</f>
        <v>600709</v>
      </c>
      <c r="F532" s="25">
        <f>F533+F534</f>
        <v>342952.11</v>
      </c>
      <c r="G532" s="15">
        <f>F532/E532</f>
        <v>0.570912222057602</v>
      </c>
      <c r="H532" s="72"/>
      <c r="I532" s="72"/>
    </row>
    <row r="533" spans="1:9" ht="25.5" customHeight="1">
      <c r="A533" s="238" t="s">
        <v>140</v>
      </c>
      <c r="B533" s="239"/>
      <c r="C533" s="240"/>
      <c r="D533" s="110" t="s">
        <v>111</v>
      </c>
      <c r="E533" s="25">
        <v>600000</v>
      </c>
      <c r="F533" s="25">
        <v>342264</v>
      </c>
      <c r="G533" s="15">
        <f>F533/E533</f>
        <v>0.57044</v>
      </c>
      <c r="H533" s="72"/>
      <c r="I533" s="72"/>
    </row>
    <row r="534" spans="1:9" ht="38.25">
      <c r="A534" s="257"/>
      <c r="B534" s="258"/>
      <c r="C534" s="259"/>
      <c r="D534" s="110" t="s">
        <v>129</v>
      </c>
      <c r="E534" s="25">
        <v>709</v>
      </c>
      <c r="F534" s="25">
        <v>688.11</v>
      </c>
      <c r="G534" s="15">
        <f>F534/E534</f>
        <v>0.9705359661495063</v>
      </c>
      <c r="H534" s="72"/>
      <c r="I534" s="72"/>
    </row>
    <row r="535" spans="1:9" ht="12.75">
      <c r="A535" s="128"/>
      <c r="B535" s="129"/>
      <c r="C535" s="130"/>
      <c r="D535" s="110"/>
      <c r="E535" s="25"/>
      <c r="F535" s="25"/>
      <c r="G535" s="15"/>
      <c r="H535" s="72"/>
      <c r="I535" s="72"/>
    </row>
    <row r="536" spans="1:9" ht="12.75">
      <c r="A536" s="128"/>
      <c r="B536" s="129"/>
      <c r="C536" s="130"/>
      <c r="D536" s="110" t="s">
        <v>204</v>
      </c>
      <c r="E536" s="25">
        <f>E537+E538+E539</f>
        <v>341956</v>
      </c>
      <c r="F536" s="25">
        <f>F537+F538+F539</f>
        <v>14588</v>
      </c>
      <c r="G536" s="15">
        <f>F536/E536</f>
        <v>0.042660459240370104</v>
      </c>
      <c r="H536" s="72"/>
      <c r="I536" s="72"/>
    </row>
    <row r="537" spans="1:9" ht="51">
      <c r="A537" s="128"/>
      <c r="B537" s="129"/>
      <c r="C537" s="130"/>
      <c r="D537" s="113" t="s">
        <v>316</v>
      </c>
      <c r="E537" s="25">
        <v>300000</v>
      </c>
      <c r="F537" s="25">
        <v>8000</v>
      </c>
      <c r="G537" s="15">
        <f>F537/E537</f>
        <v>0.02666666666666667</v>
      </c>
      <c r="H537" s="72"/>
      <c r="I537" s="72"/>
    </row>
    <row r="538" spans="1:9" ht="38.25">
      <c r="A538" s="128"/>
      <c r="B538" s="129"/>
      <c r="C538" s="130"/>
      <c r="D538" s="112" t="s">
        <v>317</v>
      </c>
      <c r="E538" s="25">
        <v>30000</v>
      </c>
      <c r="F538" s="25">
        <v>6588</v>
      </c>
      <c r="G538" s="15">
        <f>F538/E538</f>
        <v>0.2196</v>
      </c>
      <c r="H538" s="72"/>
      <c r="I538" s="72"/>
    </row>
    <row r="539" spans="1:9" ht="25.5">
      <c r="A539" s="128"/>
      <c r="B539" s="129"/>
      <c r="C539" s="130"/>
      <c r="D539" s="110" t="s">
        <v>205</v>
      </c>
      <c r="E539" s="25">
        <v>11956</v>
      </c>
      <c r="F539" s="25">
        <v>0</v>
      </c>
      <c r="G539" s="15">
        <f>F539/E539</f>
        <v>0</v>
      </c>
      <c r="H539" s="72"/>
      <c r="I539" s="72"/>
    </row>
    <row r="540" spans="1:9" ht="12.75">
      <c r="A540" s="109"/>
      <c r="B540" s="109"/>
      <c r="C540" s="109"/>
      <c r="D540" s="110"/>
      <c r="E540" s="25"/>
      <c r="F540" s="25"/>
      <c r="G540" s="15"/>
      <c r="H540" s="72"/>
      <c r="I540" s="72"/>
    </row>
    <row r="541" spans="1:9" s="47" customFormat="1" ht="12.75">
      <c r="A541" s="107"/>
      <c r="B541" s="107"/>
      <c r="C541" s="107">
        <v>92116</v>
      </c>
      <c r="D541" s="108" t="s">
        <v>52</v>
      </c>
      <c r="E541" s="54">
        <f>E542</f>
        <v>187985</v>
      </c>
      <c r="F541" s="54">
        <f>F542</f>
        <v>96605</v>
      </c>
      <c r="G541" s="46">
        <f>F541/E541</f>
        <v>0.5138973854296885</v>
      </c>
      <c r="H541" s="73"/>
      <c r="I541" s="73"/>
    </row>
    <row r="542" spans="1:9" ht="12.75">
      <c r="A542" s="109"/>
      <c r="B542" s="109"/>
      <c r="C542" s="109"/>
      <c r="D542" s="110" t="s">
        <v>27</v>
      </c>
      <c r="E542" s="25">
        <f>E543</f>
        <v>187985</v>
      </c>
      <c r="F542" s="25">
        <f>F543</f>
        <v>96605</v>
      </c>
      <c r="G542" s="15">
        <f>F542/E542</f>
        <v>0.5138973854296885</v>
      </c>
      <c r="H542" s="72"/>
      <c r="I542" s="72"/>
    </row>
    <row r="543" spans="1:9" ht="25.5">
      <c r="A543" s="237" t="s">
        <v>140</v>
      </c>
      <c r="B543" s="237"/>
      <c r="C543" s="237"/>
      <c r="D543" s="110" t="s">
        <v>112</v>
      </c>
      <c r="E543" s="25">
        <v>187985</v>
      </c>
      <c r="F543" s="25">
        <v>96605</v>
      </c>
      <c r="G543" s="15">
        <f>F543/E543</f>
        <v>0.5138973854296885</v>
      </c>
      <c r="H543" s="72"/>
      <c r="I543" s="72"/>
    </row>
    <row r="544" spans="1:9" ht="12.75">
      <c r="A544" s="109"/>
      <c r="B544" s="109"/>
      <c r="C544" s="109"/>
      <c r="D544" s="110"/>
      <c r="E544" s="25"/>
      <c r="F544" s="25"/>
      <c r="G544" s="15"/>
      <c r="H544" s="72"/>
      <c r="I544" s="72"/>
    </row>
    <row r="545" spans="1:9" s="47" customFormat="1" ht="12.75">
      <c r="A545" s="107"/>
      <c r="B545" s="107"/>
      <c r="C545" s="107">
        <v>92195</v>
      </c>
      <c r="D545" s="108" t="s">
        <v>29</v>
      </c>
      <c r="E545" s="54">
        <f>E546+E549</f>
        <v>20494</v>
      </c>
      <c r="F545" s="54">
        <f>F546+F549</f>
        <v>7143.73</v>
      </c>
      <c r="G545" s="46">
        <f>F545/E545</f>
        <v>0.3485766565824143</v>
      </c>
      <c r="H545" s="73"/>
      <c r="I545" s="73"/>
    </row>
    <row r="546" spans="1:9" ht="12.75">
      <c r="A546" s="109"/>
      <c r="B546" s="109"/>
      <c r="C546" s="109"/>
      <c r="D546" s="110" t="s">
        <v>31</v>
      </c>
      <c r="E546" s="25">
        <f>E547</f>
        <v>18994</v>
      </c>
      <c r="F546" s="25">
        <f>F547</f>
        <v>7143.73</v>
      </c>
      <c r="G546" s="15">
        <f>F546/E546</f>
        <v>0.3761045593345267</v>
      </c>
      <c r="H546" s="72"/>
      <c r="I546" s="72"/>
    </row>
    <row r="547" spans="1:9" ht="12.75">
      <c r="A547" s="241" t="s">
        <v>140</v>
      </c>
      <c r="B547" s="242"/>
      <c r="C547" s="243"/>
      <c r="D547" s="110" t="s">
        <v>126</v>
      </c>
      <c r="E547" s="25">
        <v>18994</v>
      </c>
      <c r="F547" s="25">
        <v>7143.73</v>
      </c>
      <c r="G547" s="15">
        <f>F547/E547</f>
        <v>0.3761045593345267</v>
      </c>
      <c r="H547" s="72"/>
      <c r="I547" s="72"/>
    </row>
    <row r="548" spans="1:9" ht="12.75">
      <c r="A548" s="109"/>
      <c r="B548" s="109"/>
      <c r="C548" s="109"/>
      <c r="D548" s="110"/>
      <c r="E548" s="25"/>
      <c r="F548" s="25"/>
      <c r="G548" s="15"/>
      <c r="H548" s="72"/>
      <c r="I548" s="72"/>
    </row>
    <row r="549" spans="1:9" ht="12.75">
      <c r="A549" s="109"/>
      <c r="B549" s="109"/>
      <c r="C549" s="109"/>
      <c r="D549" s="110" t="s">
        <v>50</v>
      </c>
      <c r="E549" s="25">
        <f>E550</f>
        <v>1500</v>
      </c>
      <c r="F549" s="25">
        <f>F550</f>
        <v>0</v>
      </c>
      <c r="G549" s="15">
        <f>F549/E549</f>
        <v>0</v>
      </c>
      <c r="H549" s="72"/>
      <c r="I549" s="72"/>
    </row>
    <row r="550" spans="1:9" ht="51">
      <c r="A550" s="237" t="s">
        <v>140</v>
      </c>
      <c r="B550" s="237"/>
      <c r="C550" s="237"/>
      <c r="D550" s="110" t="s">
        <v>318</v>
      </c>
      <c r="E550" s="25">
        <v>1500</v>
      </c>
      <c r="F550" s="25">
        <v>0</v>
      </c>
      <c r="G550" s="15">
        <f>F550/E550</f>
        <v>0</v>
      </c>
      <c r="H550" s="72"/>
      <c r="I550" s="72"/>
    </row>
    <row r="551" spans="1:9" ht="12.75">
      <c r="A551" s="109"/>
      <c r="B551" s="109"/>
      <c r="C551" s="109"/>
      <c r="D551" s="110"/>
      <c r="E551" s="25"/>
      <c r="F551" s="25"/>
      <c r="G551" s="15"/>
      <c r="H551" s="72"/>
      <c r="I551" s="72"/>
    </row>
    <row r="552" spans="1:9" s="13" customFormat="1" ht="12.75">
      <c r="A552" s="103" t="s">
        <v>322</v>
      </c>
      <c r="B552" s="103">
        <v>926</v>
      </c>
      <c r="C552" s="103"/>
      <c r="D552" s="114" t="s">
        <v>54</v>
      </c>
      <c r="E552" s="31">
        <f>SUM(E554,E563)</f>
        <v>55150</v>
      </c>
      <c r="F552" s="31">
        <f>SUM(F554,F563)</f>
        <v>45164.3</v>
      </c>
      <c r="G552" s="17">
        <f>F552/E552</f>
        <v>0.818935630099728</v>
      </c>
      <c r="H552" s="36"/>
      <c r="I552" s="36"/>
    </row>
    <row r="553" spans="1:9" ht="12.75">
      <c r="A553" s="109"/>
      <c r="B553" s="109"/>
      <c r="C553" s="109"/>
      <c r="D553" s="110"/>
      <c r="E553" s="25"/>
      <c r="F553" s="25"/>
      <c r="G553" s="15"/>
      <c r="H553" s="72"/>
      <c r="I553" s="72"/>
    </row>
    <row r="554" spans="1:9" s="53" customFormat="1" ht="12.75">
      <c r="A554" s="121"/>
      <c r="B554" s="121"/>
      <c r="C554" s="121" t="s">
        <v>115</v>
      </c>
      <c r="D554" s="122" t="s">
        <v>116</v>
      </c>
      <c r="E554" s="51">
        <f>E555+E560</f>
        <v>46500</v>
      </c>
      <c r="F554" s="51">
        <f>F555+F560</f>
        <v>39144.71000000001</v>
      </c>
      <c r="G554" s="46">
        <f>F554/E554</f>
        <v>0.8418217204301076</v>
      </c>
      <c r="H554" s="75"/>
      <c r="I554" s="75"/>
    </row>
    <row r="555" spans="1:9" ht="12.75">
      <c r="A555" s="109"/>
      <c r="B555" s="109"/>
      <c r="C555" s="109"/>
      <c r="D555" s="110" t="s">
        <v>27</v>
      </c>
      <c r="E555" s="25">
        <f>E556+E557+E558</f>
        <v>40000</v>
      </c>
      <c r="F555" s="25">
        <f>F556+F557+F558</f>
        <v>38466.71000000001</v>
      </c>
      <c r="G555" s="15">
        <f>F555/E555</f>
        <v>0.9616677500000002</v>
      </c>
      <c r="H555" s="72"/>
      <c r="I555" s="72"/>
    </row>
    <row r="556" spans="1:9" ht="12.75">
      <c r="A556" s="238" t="s">
        <v>141</v>
      </c>
      <c r="B556" s="239"/>
      <c r="C556" s="240"/>
      <c r="D556" s="110" t="s">
        <v>226</v>
      </c>
      <c r="E556" s="25">
        <v>12180</v>
      </c>
      <c r="F556" s="25">
        <v>10688.8</v>
      </c>
      <c r="G556" s="15">
        <f>F556/E556</f>
        <v>0.8775697865353037</v>
      </c>
      <c r="H556" s="72"/>
      <c r="I556" s="72"/>
    </row>
    <row r="557" spans="1:9" ht="12.75">
      <c r="A557" s="245"/>
      <c r="B557" s="246"/>
      <c r="C557" s="247"/>
      <c r="D557" s="110" t="s">
        <v>319</v>
      </c>
      <c r="E557" s="25">
        <v>27600</v>
      </c>
      <c r="F557" s="25">
        <v>27600</v>
      </c>
      <c r="G557" s="15">
        <f>F557/E557</f>
        <v>1</v>
      </c>
      <c r="H557" s="72"/>
      <c r="I557" s="72"/>
    </row>
    <row r="558" spans="1:9" ht="12.75">
      <c r="A558" s="245"/>
      <c r="B558" s="246"/>
      <c r="C558" s="247"/>
      <c r="D558" s="110" t="s">
        <v>219</v>
      </c>
      <c r="E558" s="25">
        <v>220</v>
      </c>
      <c r="F558" s="25">
        <v>177.91</v>
      </c>
      <c r="G558" s="15">
        <f>F558/E558</f>
        <v>0.8086818181818182</v>
      </c>
      <c r="H558" s="72"/>
      <c r="I558" s="72"/>
    </row>
    <row r="559" spans="1:9" ht="12.75">
      <c r="A559" s="109"/>
      <c r="B559" s="109"/>
      <c r="C559" s="109"/>
      <c r="D559" s="110"/>
      <c r="E559" s="25"/>
      <c r="F559" s="25"/>
      <c r="G559" s="15"/>
      <c r="H559" s="72"/>
      <c r="I559" s="72"/>
    </row>
    <row r="560" spans="1:9" ht="12.75">
      <c r="A560" s="109"/>
      <c r="B560" s="109"/>
      <c r="C560" s="109"/>
      <c r="D560" s="110" t="s">
        <v>114</v>
      </c>
      <c r="E560" s="25">
        <f>SUM(E561)</f>
        <v>6500</v>
      </c>
      <c r="F560" s="25">
        <f>SUM(F561)</f>
        <v>678</v>
      </c>
      <c r="G560" s="15">
        <f>F560/E560</f>
        <v>0.10430769230769231</v>
      </c>
      <c r="H560" s="72"/>
      <c r="I560" s="72"/>
    </row>
    <row r="561" spans="1:9" ht="25.5">
      <c r="A561" s="237" t="s">
        <v>140</v>
      </c>
      <c r="B561" s="237"/>
      <c r="C561" s="237"/>
      <c r="D561" s="112" t="s">
        <v>320</v>
      </c>
      <c r="E561" s="25">
        <v>6500</v>
      </c>
      <c r="F561" s="25">
        <v>678</v>
      </c>
      <c r="G561" s="15">
        <f>F561/E561</f>
        <v>0.10430769230769231</v>
      </c>
      <c r="H561" s="72"/>
      <c r="I561" s="72"/>
    </row>
    <row r="562" spans="1:9" ht="12.75">
      <c r="A562" s="109"/>
      <c r="B562" s="109"/>
      <c r="C562" s="109"/>
      <c r="D562" s="110"/>
      <c r="E562" s="25"/>
      <c r="F562" s="25"/>
      <c r="G562" s="15"/>
      <c r="H562" s="72"/>
      <c r="I562" s="72"/>
    </row>
    <row r="563" spans="1:9" s="47" customFormat="1" ht="12.75">
      <c r="A563" s="107"/>
      <c r="B563" s="107"/>
      <c r="C563" s="107">
        <v>92695</v>
      </c>
      <c r="D563" s="108" t="s">
        <v>29</v>
      </c>
      <c r="E563" s="54">
        <f>E564</f>
        <v>8650</v>
      </c>
      <c r="F563" s="54">
        <f>F564</f>
        <v>6019.59</v>
      </c>
      <c r="G563" s="46">
        <f>F563/E563</f>
        <v>0.6959063583815029</v>
      </c>
      <c r="H563" s="73"/>
      <c r="I563" s="73"/>
    </row>
    <row r="564" spans="1:9" ht="12.75">
      <c r="A564" s="105"/>
      <c r="B564" s="105"/>
      <c r="C564" s="105"/>
      <c r="D564" s="142" t="s">
        <v>31</v>
      </c>
      <c r="E564" s="33">
        <f>E565+E566</f>
        <v>8650</v>
      </c>
      <c r="F564" s="33">
        <f>F565+F566</f>
        <v>6019.59</v>
      </c>
      <c r="G564" s="15">
        <f>F564/E564</f>
        <v>0.6959063583815029</v>
      </c>
      <c r="H564" s="72"/>
      <c r="I564" s="72"/>
    </row>
    <row r="565" spans="1:9" ht="25.5">
      <c r="A565" s="244" t="s">
        <v>140</v>
      </c>
      <c r="B565" s="244"/>
      <c r="C565" s="244"/>
      <c r="D565" s="142" t="s">
        <v>62</v>
      </c>
      <c r="E565" s="89">
        <v>270</v>
      </c>
      <c r="F565" s="89">
        <v>194</v>
      </c>
      <c r="G565" s="23">
        <f>F565/E565</f>
        <v>0.7185185185185186</v>
      </c>
      <c r="H565" s="72"/>
      <c r="I565" s="72"/>
    </row>
    <row r="566" spans="1:9" ht="51">
      <c r="A566" s="244"/>
      <c r="B566" s="244"/>
      <c r="C566" s="244"/>
      <c r="D566" s="142" t="s">
        <v>327</v>
      </c>
      <c r="E566" s="33">
        <v>8380</v>
      </c>
      <c r="F566" s="33">
        <v>5825.59</v>
      </c>
      <c r="G566" s="15">
        <f>F566/E566</f>
        <v>0.6951778042959428</v>
      </c>
      <c r="H566" s="72"/>
      <c r="I566" s="72"/>
    </row>
    <row r="567" spans="1:9" ht="12.75">
      <c r="A567" s="109"/>
      <c r="B567" s="109"/>
      <c r="C567" s="109"/>
      <c r="D567" s="110"/>
      <c r="E567" s="25"/>
      <c r="F567" s="25"/>
      <c r="G567" s="15"/>
      <c r="H567" s="72"/>
      <c r="I567" s="72"/>
    </row>
    <row r="568" spans="1:9" s="13" customFormat="1" ht="12.75">
      <c r="A568" s="103"/>
      <c r="B568" s="103"/>
      <c r="C568" s="103"/>
      <c r="D568" s="114" t="s">
        <v>56</v>
      </c>
      <c r="E568" s="31">
        <f>E9+E32+E38+E46+E82+E98+E109+E141+E147+E177+E185+E192+E198+E367+E392+E453+E490+E529+E552</f>
        <v>21298110</v>
      </c>
      <c r="F568" s="31">
        <f>F9+F32+F38+F46+F82+F98+F109+F141+F147+F177+F185+F198+F367+F392+F453+F490+F529+F552+F192</f>
        <v>9093990.010000002</v>
      </c>
      <c r="G568" s="17">
        <f>F568/E568</f>
        <v>0.42698577526362674</v>
      </c>
      <c r="H568" s="36"/>
      <c r="I568" s="36"/>
    </row>
    <row r="569" spans="1:9" ht="12.75">
      <c r="A569" s="109"/>
      <c r="B569" s="109"/>
      <c r="C569" s="109"/>
      <c r="D569" s="110"/>
      <c r="E569" s="25"/>
      <c r="F569" s="25"/>
      <c r="G569" s="15"/>
      <c r="H569" s="72"/>
      <c r="I569" s="72"/>
    </row>
    <row r="570" spans="1:9" ht="12.75">
      <c r="A570" s="192"/>
      <c r="B570" s="192"/>
      <c r="C570" s="192"/>
      <c r="D570" s="192"/>
      <c r="G570" s="2"/>
      <c r="H570" s="78"/>
      <c r="I570" s="74"/>
    </row>
    <row r="571" spans="1:9" ht="12.75">
      <c r="A571" s="192"/>
      <c r="B571" s="192"/>
      <c r="C571" s="192"/>
      <c r="D571" s="192"/>
      <c r="G571" s="2"/>
      <c r="H571" s="78"/>
      <c r="I571" s="74"/>
    </row>
    <row r="572" spans="1:9" ht="12.75">
      <c r="A572" s="192"/>
      <c r="B572" s="192"/>
      <c r="C572" s="192"/>
      <c r="D572" s="192"/>
      <c r="G572" s="2"/>
      <c r="H572" s="78"/>
      <c r="I572" s="74"/>
    </row>
    <row r="573" spans="1:9" ht="12.75">
      <c r="A573" s="192"/>
      <c r="B573" s="192"/>
      <c r="C573" s="192"/>
      <c r="D573" s="192"/>
      <c r="G573" s="2"/>
      <c r="H573" s="78"/>
      <c r="I573" s="74"/>
    </row>
    <row r="574" spans="1:9" ht="12.75">
      <c r="A574" s="192"/>
      <c r="B574" s="192"/>
      <c r="C574" s="192"/>
      <c r="D574" s="192"/>
      <c r="G574" s="2"/>
      <c r="H574" s="78"/>
      <c r="I574" s="74"/>
    </row>
    <row r="575" spans="1:9" ht="12.75">
      <c r="A575" s="192"/>
      <c r="B575" s="192"/>
      <c r="C575" s="192"/>
      <c r="D575" s="192"/>
      <c r="G575" s="2"/>
      <c r="H575" s="78"/>
      <c r="I575" s="74"/>
    </row>
    <row r="576" spans="1:9" ht="12.75">
      <c r="A576" s="192"/>
      <c r="B576" s="192"/>
      <c r="C576" s="192"/>
      <c r="D576" s="192"/>
      <c r="G576" s="2"/>
      <c r="H576" s="78"/>
      <c r="I576" s="74"/>
    </row>
    <row r="577" spans="1:9" ht="12.75">
      <c r="A577" s="192"/>
      <c r="B577" s="192"/>
      <c r="C577" s="192"/>
      <c r="D577" s="192"/>
      <c r="G577" s="2"/>
      <c r="H577" s="78"/>
      <c r="I577" s="74"/>
    </row>
    <row r="578" spans="1:9" ht="12.75">
      <c r="A578" s="192"/>
      <c r="B578" s="192"/>
      <c r="C578" s="192"/>
      <c r="D578" s="192"/>
      <c r="G578" s="2"/>
      <c r="H578" s="78"/>
      <c r="I578" s="74"/>
    </row>
    <row r="579" spans="1:9" ht="12.75">
      <c r="A579" s="192"/>
      <c r="B579" s="192"/>
      <c r="C579" s="192"/>
      <c r="D579" s="192"/>
      <c r="G579" s="2"/>
      <c r="H579" s="78"/>
      <c r="I579" s="74"/>
    </row>
    <row r="580" spans="1:9" ht="12.75">
      <c r="A580" s="192"/>
      <c r="B580" s="192"/>
      <c r="C580" s="192"/>
      <c r="D580" s="192"/>
      <c r="G580" s="2"/>
      <c r="H580" s="78"/>
      <c r="I580" s="74"/>
    </row>
    <row r="581" spans="1:9" ht="12.75">
      <c r="A581" s="192"/>
      <c r="B581" s="192"/>
      <c r="C581" s="192"/>
      <c r="D581" s="192"/>
      <c r="G581" s="2"/>
      <c r="H581" s="78"/>
      <c r="I581" s="74"/>
    </row>
    <row r="582" spans="1:9" ht="12.75">
      <c r="A582" s="192"/>
      <c r="B582" s="192"/>
      <c r="C582" s="192"/>
      <c r="D582" s="192"/>
      <c r="G582" s="2"/>
      <c r="H582" s="78"/>
      <c r="I582" s="74"/>
    </row>
    <row r="583" spans="1:9" ht="12.75">
      <c r="A583" s="192"/>
      <c r="B583" s="192"/>
      <c r="C583" s="192"/>
      <c r="D583" s="192"/>
      <c r="G583" s="2"/>
      <c r="H583" s="78"/>
      <c r="I583" s="74"/>
    </row>
    <row r="584" spans="1:9" ht="12.75">
      <c r="A584" s="192"/>
      <c r="B584" s="192"/>
      <c r="C584" s="192"/>
      <c r="D584" s="192"/>
      <c r="G584" s="2"/>
      <c r="H584" s="78"/>
      <c r="I584" s="74"/>
    </row>
    <row r="585" spans="1:9" ht="12.75">
      <c r="A585" s="192"/>
      <c r="B585" s="192"/>
      <c r="C585" s="192"/>
      <c r="D585" s="192"/>
      <c r="G585" s="2"/>
      <c r="H585" s="78"/>
      <c r="I585" s="74"/>
    </row>
    <row r="586" spans="1:9" ht="12.75">
      <c r="A586" s="192"/>
      <c r="B586" s="192"/>
      <c r="C586" s="192"/>
      <c r="D586" s="192"/>
      <c r="G586" s="2"/>
      <c r="H586" s="78"/>
      <c r="I586" s="74"/>
    </row>
    <row r="587" spans="1:9" ht="12.75">
      <c r="A587" s="192"/>
      <c r="B587" s="192"/>
      <c r="C587" s="192"/>
      <c r="D587" s="192"/>
      <c r="G587" s="2"/>
      <c r="H587" s="78"/>
      <c r="I587" s="74"/>
    </row>
    <row r="588" spans="1:9" ht="12.75">
      <c r="A588" s="192"/>
      <c r="B588" s="192"/>
      <c r="C588" s="192"/>
      <c r="D588" s="192"/>
      <c r="G588" s="2"/>
      <c r="H588" s="78"/>
      <c r="I588" s="74"/>
    </row>
    <row r="589" spans="1:9" ht="12.75">
      <c r="A589" s="192"/>
      <c r="B589" s="192"/>
      <c r="C589" s="192"/>
      <c r="D589" s="192"/>
      <c r="G589" s="2"/>
      <c r="H589" s="78"/>
      <c r="I589" s="74"/>
    </row>
    <row r="590" spans="1:9" ht="12.75">
      <c r="A590" s="192"/>
      <c r="B590" s="192"/>
      <c r="C590" s="192"/>
      <c r="D590" s="192"/>
      <c r="G590" s="2"/>
      <c r="H590" s="78"/>
      <c r="I590" s="74"/>
    </row>
    <row r="591" spans="1:9" ht="12.75">
      <c r="A591" s="192"/>
      <c r="B591" s="192"/>
      <c r="C591" s="192"/>
      <c r="D591" s="192"/>
      <c r="G591" s="2"/>
      <c r="H591" s="78"/>
      <c r="I591" s="74"/>
    </row>
    <row r="592" spans="1:9" ht="12.75">
      <c r="A592" s="192"/>
      <c r="B592" s="192"/>
      <c r="C592" s="192"/>
      <c r="D592" s="192"/>
      <c r="G592" s="2"/>
      <c r="H592" s="78"/>
      <c r="I592" s="74"/>
    </row>
    <row r="593" spans="1:9" ht="12.75">
      <c r="A593" s="192"/>
      <c r="B593" s="192"/>
      <c r="C593" s="192"/>
      <c r="D593" s="192"/>
      <c r="G593" s="2"/>
      <c r="H593" s="78"/>
      <c r="I593" s="74"/>
    </row>
    <row r="594" spans="1:9" ht="12.75">
      <c r="A594" s="192"/>
      <c r="B594" s="192"/>
      <c r="C594" s="192"/>
      <c r="D594" s="192"/>
      <c r="G594" s="2"/>
      <c r="H594" s="78"/>
      <c r="I594" s="74"/>
    </row>
    <row r="595" spans="1:9" ht="12.75">
      <c r="A595" s="192"/>
      <c r="B595" s="192"/>
      <c r="C595" s="192"/>
      <c r="D595" s="192"/>
      <c r="G595" s="2"/>
      <c r="H595" s="78"/>
      <c r="I595" s="74"/>
    </row>
    <row r="596" spans="1:9" ht="12.75">
      <c r="A596" s="192"/>
      <c r="B596" s="192"/>
      <c r="C596" s="192"/>
      <c r="D596" s="192"/>
      <c r="G596" s="2"/>
      <c r="H596" s="78"/>
      <c r="I596" s="74"/>
    </row>
    <row r="597" spans="1:9" ht="12.75">
      <c r="A597" s="192"/>
      <c r="B597" s="192"/>
      <c r="C597" s="192"/>
      <c r="D597" s="192"/>
      <c r="G597" s="2"/>
      <c r="H597" s="78"/>
      <c r="I597" s="74"/>
    </row>
    <row r="598" spans="1:9" ht="12.75">
      <c r="A598" s="192"/>
      <c r="B598" s="192"/>
      <c r="C598" s="192"/>
      <c r="D598" s="192"/>
      <c r="G598" s="2"/>
      <c r="H598" s="78"/>
      <c r="I598" s="74"/>
    </row>
    <row r="599" spans="1:9" ht="12.75">
      <c r="A599" s="192"/>
      <c r="B599" s="192"/>
      <c r="C599" s="192"/>
      <c r="D599" s="192"/>
      <c r="G599" s="2"/>
      <c r="H599" s="78"/>
      <c r="I599" s="74"/>
    </row>
    <row r="600" spans="1:9" ht="12.75">
      <c r="A600" s="192"/>
      <c r="B600" s="192"/>
      <c r="C600" s="192"/>
      <c r="D600" s="192"/>
      <c r="G600" s="2"/>
      <c r="H600" s="78"/>
      <c r="I600" s="74"/>
    </row>
    <row r="601" spans="1:9" ht="12.75">
      <c r="A601" s="192"/>
      <c r="B601" s="192"/>
      <c r="C601" s="192"/>
      <c r="D601" s="192"/>
      <c r="G601" s="2"/>
      <c r="H601" s="78"/>
      <c r="I601" s="74"/>
    </row>
    <row r="602" spans="1:9" ht="12.75">
      <c r="A602" s="192"/>
      <c r="B602" s="192"/>
      <c r="C602" s="192"/>
      <c r="D602" s="192"/>
      <c r="G602" s="2"/>
      <c r="H602" s="78"/>
      <c r="I602" s="74"/>
    </row>
    <row r="603" spans="1:9" ht="12.75">
      <c r="A603" s="192"/>
      <c r="B603" s="192"/>
      <c r="C603" s="192"/>
      <c r="D603" s="192"/>
      <c r="G603" s="2"/>
      <c r="H603" s="78"/>
      <c r="I603" s="74"/>
    </row>
    <row r="604" spans="1:9" ht="12.75">
      <c r="A604" s="192"/>
      <c r="B604" s="192"/>
      <c r="C604" s="192"/>
      <c r="D604" s="192"/>
      <c r="G604" s="2"/>
      <c r="H604" s="78"/>
      <c r="I604" s="74"/>
    </row>
    <row r="605" spans="1:9" ht="12.75">
      <c r="A605" s="192"/>
      <c r="B605" s="192"/>
      <c r="C605" s="192"/>
      <c r="D605" s="192"/>
      <c r="G605" s="2"/>
      <c r="H605" s="78"/>
      <c r="I605" s="74"/>
    </row>
    <row r="606" spans="1:9" ht="12.75">
      <c r="A606" s="192"/>
      <c r="B606" s="192"/>
      <c r="C606" s="192"/>
      <c r="D606" s="192"/>
      <c r="G606" s="2"/>
      <c r="H606" s="78"/>
      <c r="I606" s="74"/>
    </row>
    <row r="607" spans="1:9" ht="12.75">
      <c r="A607" s="192"/>
      <c r="B607" s="192"/>
      <c r="C607" s="192"/>
      <c r="D607" s="192"/>
      <c r="G607" s="2"/>
      <c r="H607" s="78"/>
      <c r="I607" s="74"/>
    </row>
    <row r="608" spans="1:9" ht="12.75">
      <c r="A608" s="192"/>
      <c r="B608" s="192"/>
      <c r="C608" s="192"/>
      <c r="D608" s="192"/>
      <c r="G608" s="2"/>
      <c r="H608" s="78"/>
      <c r="I608" s="74"/>
    </row>
    <row r="609" spans="1:9" ht="12.75">
      <c r="A609" s="192"/>
      <c r="B609" s="192"/>
      <c r="C609" s="192"/>
      <c r="D609" s="192"/>
      <c r="G609" s="2"/>
      <c r="H609" s="78"/>
      <c r="I609" s="74"/>
    </row>
    <row r="610" spans="1:9" ht="12.75">
      <c r="A610" s="192"/>
      <c r="B610" s="192"/>
      <c r="C610" s="192"/>
      <c r="D610" s="192"/>
      <c r="G610" s="2"/>
      <c r="H610" s="78"/>
      <c r="I610" s="74"/>
    </row>
    <row r="611" spans="1:9" ht="12.75">
      <c r="A611" s="192"/>
      <c r="B611" s="192"/>
      <c r="C611" s="192"/>
      <c r="D611" s="192"/>
      <c r="G611" s="2"/>
      <c r="H611" s="78"/>
      <c r="I611" s="74"/>
    </row>
    <row r="612" spans="1:9" ht="12.75">
      <c r="A612" s="192"/>
      <c r="B612" s="192"/>
      <c r="C612" s="192"/>
      <c r="D612" s="192"/>
      <c r="G612" s="2"/>
      <c r="H612" s="78"/>
      <c r="I612" s="74"/>
    </row>
    <row r="613" spans="1:9" ht="12.75">
      <c r="A613" s="192"/>
      <c r="B613" s="192"/>
      <c r="C613" s="192"/>
      <c r="D613" s="192"/>
      <c r="G613" s="2"/>
      <c r="H613" s="78"/>
      <c r="I613" s="74"/>
    </row>
    <row r="614" spans="1:9" ht="12.75">
      <c r="A614" s="192"/>
      <c r="B614" s="192"/>
      <c r="C614" s="192"/>
      <c r="D614" s="192"/>
      <c r="G614" s="2"/>
      <c r="H614" s="78"/>
      <c r="I614" s="74"/>
    </row>
    <row r="615" spans="1:9" ht="12.75">
      <c r="A615" s="192"/>
      <c r="B615" s="192"/>
      <c r="C615" s="192"/>
      <c r="D615" s="192"/>
      <c r="G615" s="2"/>
      <c r="H615" s="78"/>
      <c r="I615" s="74"/>
    </row>
    <row r="616" spans="1:9" ht="12.75">
      <c r="A616" s="192"/>
      <c r="B616" s="192"/>
      <c r="C616" s="192"/>
      <c r="D616" s="192"/>
      <c r="G616" s="2"/>
      <c r="H616" s="78"/>
      <c r="I616" s="74"/>
    </row>
    <row r="617" spans="1:9" ht="12.75">
      <c r="A617" s="192"/>
      <c r="B617" s="192"/>
      <c r="C617" s="192"/>
      <c r="D617" s="192"/>
      <c r="G617" s="2"/>
      <c r="H617" s="78"/>
      <c r="I617" s="74"/>
    </row>
    <row r="618" spans="1:9" ht="12.75">
      <c r="A618" s="192"/>
      <c r="B618" s="192"/>
      <c r="C618" s="192"/>
      <c r="D618" s="192"/>
      <c r="G618" s="2"/>
      <c r="H618" s="78"/>
      <c r="I618" s="74"/>
    </row>
    <row r="619" spans="1:9" ht="12.75">
      <c r="A619" s="192"/>
      <c r="B619" s="192"/>
      <c r="C619" s="192"/>
      <c r="D619" s="192"/>
      <c r="G619" s="2"/>
      <c r="H619" s="78"/>
      <c r="I619" s="74"/>
    </row>
    <row r="620" spans="1:9" ht="12.75">
      <c r="A620" s="192"/>
      <c r="B620" s="192"/>
      <c r="C620" s="192"/>
      <c r="D620" s="192"/>
      <c r="G620" s="2"/>
      <c r="H620" s="78"/>
      <c r="I620" s="74"/>
    </row>
    <row r="621" spans="1:9" ht="12.75">
      <c r="A621" s="192"/>
      <c r="B621" s="192"/>
      <c r="C621" s="192"/>
      <c r="D621" s="192"/>
      <c r="G621" s="2"/>
      <c r="H621" s="78"/>
      <c r="I621" s="74"/>
    </row>
    <row r="622" spans="1:9" ht="12.75">
      <c r="A622" s="192"/>
      <c r="B622" s="192"/>
      <c r="C622" s="192"/>
      <c r="D622" s="192"/>
      <c r="G622" s="2"/>
      <c r="H622" s="78"/>
      <c r="I622" s="74"/>
    </row>
    <row r="623" spans="1:9" ht="12.75">
      <c r="A623" s="192"/>
      <c r="B623" s="192"/>
      <c r="C623" s="192"/>
      <c r="D623" s="192"/>
      <c r="G623" s="2"/>
      <c r="H623" s="78"/>
      <c r="I623" s="74"/>
    </row>
    <row r="624" spans="1:9" ht="12.75">
      <c r="A624" s="192"/>
      <c r="B624" s="192"/>
      <c r="C624" s="192"/>
      <c r="D624" s="192"/>
      <c r="G624" s="2"/>
      <c r="H624" s="78"/>
      <c r="I624" s="74"/>
    </row>
    <row r="625" spans="1:9" ht="12.75">
      <c r="A625" s="192"/>
      <c r="B625" s="192"/>
      <c r="C625" s="192"/>
      <c r="D625" s="192"/>
      <c r="G625" s="2"/>
      <c r="H625" s="78"/>
      <c r="I625" s="74"/>
    </row>
    <row r="626" spans="1:9" ht="12.75">
      <c r="A626" s="192"/>
      <c r="B626" s="192"/>
      <c r="C626" s="192"/>
      <c r="D626" s="192"/>
      <c r="G626" s="2"/>
      <c r="H626" s="78"/>
      <c r="I626" s="74"/>
    </row>
    <row r="627" spans="1:9" ht="12.75">
      <c r="A627" s="192"/>
      <c r="B627" s="192"/>
      <c r="C627" s="192"/>
      <c r="D627" s="192"/>
      <c r="G627" s="2"/>
      <c r="H627" s="78"/>
      <c r="I627" s="74"/>
    </row>
    <row r="628" spans="1:9" ht="12.75">
      <c r="A628" s="192"/>
      <c r="B628" s="192"/>
      <c r="C628" s="192"/>
      <c r="D628" s="192"/>
      <c r="G628" s="2"/>
      <c r="H628" s="78"/>
      <c r="I628" s="74"/>
    </row>
    <row r="629" spans="1:9" ht="12.75">
      <c r="A629" s="192"/>
      <c r="B629" s="192"/>
      <c r="C629" s="192"/>
      <c r="D629" s="192"/>
      <c r="G629" s="2"/>
      <c r="H629" s="78"/>
      <c r="I629" s="74"/>
    </row>
    <row r="630" spans="1:9" ht="12.75">
      <c r="A630" s="192"/>
      <c r="B630" s="192"/>
      <c r="C630" s="192"/>
      <c r="D630" s="192"/>
      <c r="G630" s="2"/>
      <c r="H630" s="78"/>
      <c r="I630" s="74"/>
    </row>
    <row r="631" spans="1:9" ht="12.75">
      <c r="A631" s="192"/>
      <c r="B631" s="192"/>
      <c r="C631" s="192"/>
      <c r="D631" s="192"/>
      <c r="G631" s="2"/>
      <c r="H631" s="78"/>
      <c r="I631" s="74"/>
    </row>
    <row r="632" spans="1:9" ht="12.75">
      <c r="A632" s="192"/>
      <c r="B632" s="192"/>
      <c r="C632" s="192"/>
      <c r="D632" s="192"/>
      <c r="G632" s="2"/>
      <c r="H632" s="78"/>
      <c r="I632" s="74"/>
    </row>
    <row r="633" spans="1:9" ht="12.75">
      <c r="A633" s="192"/>
      <c r="B633" s="192"/>
      <c r="C633" s="192"/>
      <c r="D633" s="192"/>
      <c r="G633" s="2"/>
      <c r="H633" s="78"/>
      <c r="I633" s="74"/>
    </row>
    <row r="634" spans="1:9" ht="12.75">
      <c r="A634" s="192"/>
      <c r="B634" s="192"/>
      <c r="C634" s="192"/>
      <c r="D634" s="192"/>
      <c r="G634" s="2"/>
      <c r="H634" s="78"/>
      <c r="I634" s="74"/>
    </row>
    <row r="635" spans="1:9" ht="12.75">
      <c r="A635" s="192"/>
      <c r="B635" s="192"/>
      <c r="C635" s="192"/>
      <c r="D635" s="192"/>
      <c r="G635" s="2"/>
      <c r="H635" s="78"/>
      <c r="I635" s="74"/>
    </row>
    <row r="636" spans="1:9" ht="12.75">
      <c r="A636" s="192"/>
      <c r="B636" s="192"/>
      <c r="C636" s="192"/>
      <c r="D636" s="192"/>
      <c r="G636" s="2"/>
      <c r="H636" s="78"/>
      <c r="I636" s="74"/>
    </row>
    <row r="637" spans="1:9" ht="12.75">
      <c r="A637" s="192"/>
      <c r="B637" s="192"/>
      <c r="C637" s="192"/>
      <c r="D637" s="192"/>
      <c r="G637" s="2"/>
      <c r="H637" s="78"/>
      <c r="I637" s="74"/>
    </row>
    <row r="638" spans="1:9" ht="12.75">
      <c r="A638" s="192"/>
      <c r="B638" s="192"/>
      <c r="C638" s="192"/>
      <c r="D638" s="192"/>
      <c r="G638" s="2"/>
      <c r="H638" s="78"/>
      <c r="I638" s="74"/>
    </row>
    <row r="639" spans="1:9" ht="12.75">
      <c r="A639" s="192"/>
      <c r="B639" s="192"/>
      <c r="C639" s="192"/>
      <c r="D639" s="192"/>
      <c r="G639" s="2"/>
      <c r="H639" s="78"/>
      <c r="I639" s="74"/>
    </row>
    <row r="640" spans="1:9" ht="12.75">
      <c r="A640" s="192"/>
      <c r="B640" s="192"/>
      <c r="C640" s="192"/>
      <c r="D640" s="192"/>
      <c r="G640" s="2"/>
      <c r="H640" s="78"/>
      <c r="I640" s="74"/>
    </row>
    <row r="641" spans="1:9" ht="12.75">
      <c r="A641" s="192"/>
      <c r="B641" s="192"/>
      <c r="C641" s="192"/>
      <c r="D641" s="192"/>
      <c r="G641" s="2"/>
      <c r="H641" s="78"/>
      <c r="I641" s="74"/>
    </row>
    <row r="642" spans="1:9" ht="12.75">
      <c r="A642" s="192"/>
      <c r="B642" s="192"/>
      <c r="C642" s="192"/>
      <c r="D642" s="192"/>
      <c r="G642" s="2"/>
      <c r="H642" s="78"/>
      <c r="I642" s="74"/>
    </row>
    <row r="643" spans="1:9" ht="12.75">
      <c r="A643" s="192"/>
      <c r="B643" s="192"/>
      <c r="C643" s="192"/>
      <c r="D643" s="192"/>
      <c r="G643" s="2"/>
      <c r="H643" s="78"/>
      <c r="I643" s="74"/>
    </row>
    <row r="644" spans="1:9" ht="12.75">
      <c r="A644" s="192"/>
      <c r="B644" s="192"/>
      <c r="C644" s="192"/>
      <c r="D644" s="192"/>
      <c r="G644" s="2"/>
      <c r="H644" s="78"/>
      <c r="I644" s="74"/>
    </row>
    <row r="645" spans="1:9" ht="12.75">
      <c r="A645" s="192"/>
      <c r="B645" s="192"/>
      <c r="C645" s="192"/>
      <c r="D645" s="192"/>
      <c r="G645" s="2"/>
      <c r="H645" s="78"/>
      <c r="I645" s="74"/>
    </row>
    <row r="646" spans="1:8" ht="12.75">
      <c r="A646" s="192"/>
      <c r="B646" s="192"/>
      <c r="C646" s="192"/>
      <c r="D646" s="192"/>
      <c r="G646" s="2"/>
      <c r="H646" s="78"/>
    </row>
    <row r="647" spans="1:8" ht="12.75">
      <c r="A647" s="192"/>
      <c r="B647" s="192"/>
      <c r="C647" s="192"/>
      <c r="D647" s="192"/>
      <c r="G647" s="2"/>
      <c r="H647" s="78"/>
    </row>
    <row r="648" spans="1:8" ht="12.75">
      <c r="A648" s="192"/>
      <c r="B648" s="192"/>
      <c r="C648" s="192"/>
      <c r="D648" s="192"/>
      <c r="G648" s="2"/>
      <c r="H648" s="78"/>
    </row>
    <row r="649" spans="1:8" ht="12.75">
      <c r="A649" s="192"/>
      <c r="B649" s="192"/>
      <c r="C649" s="192"/>
      <c r="D649" s="192"/>
      <c r="G649" s="2"/>
      <c r="H649" s="78"/>
    </row>
    <row r="650" spans="1:8" ht="12.75">
      <c r="A650" s="192"/>
      <c r="B650" s="192"/>
      <c r="C650" s="192"/>
      <c r="D650" s="192"/>
      <c r="G650" s="2"/>
      <c r="H650" s="78"/>
    </row>
    <row r="651" spans="1:8" ht="12.75">
      <c r="A651" s="192"/>
      <c r="B651" s="192"/>
      <c r="C651" s="192"/>
      <c r="D651" s="192"/>
      <c r="G651" s="2"/>
      <c r="H651" s="78"/>
    </row>
    <row r="652" spans="1:8" ht="12.75">
      <c r="A652" s="192"/>
      <c r="B652" s="192"/>
      <c r="C652" s="192"/>
      <c r="D652" s="192"/>
      <c r="G652" s="2"/>
      <c r="H652" s="78"/>
    </row>
    <row r="653" spans="1:8" ht="12.75">
      <c r="A653" s="192"/>
      <c r="B653" s="192"/>
      <c r="C653" s="192"/>
      <c r="D653" s="192"/>
      <c r="G653" s="2"/>
      <c r="H653" s="78"/>
    </row>
    <row r="654" spans="1:8" ht="12.75">
      <c r="A654" s="192"/>
      <c r="B654" s="192"/>
      <c r="C654" s="192"/>
      <c r="D654" s="192"/>
      <c r="G654" s="2"/>
      <c r="H654" s="78"/>
    </row>
    <row r="655" spans="1:8" ht="12.75">
      <c r="A655" s="192"/>
      <c r="B655" s="192"/>
      <c r="C655" s="192"/>
      <c r="D655" s="192"/>
      <c r="G655" s="2"/>
      <c r="H655" s="78"/>
    </row>
    <row r="656" spans="1:8" ht="12.75">
      <c r="A656" s="192"/>
      <c r="B656" s="192"/>
      <c r="C656" s="192"/>
      <c r="D656" s="192"/>
      <c r="G656" s="2"/>
      <c r="H656" s="78"/>
    </row>
    <row r="657" spans="1:8" ht="12.75">
      <c r="A657" s="192"/>
      <c r="B657" s="192"/>
      <c r="C657" s="192"/>
      <c r="D657" s="192"/>
      <c r="G657" s="2"/>
      <c r="H657" s="78"/>
    </row>
    <row r="658" spans="1:8" ht="12.75">
      <c r="A658" s="192"/>
      <c r="B658" s="192"/>
      <c r="C658" s="192"/>
      <c r="D658" s="192"/>
      <c r="G658" s="2"/>
      <c r="H658" s="78"/>
    </row>
    <row r="659" spans="1:8" ht="12.75">
      <c r="A659" s="192"/>
      <c r="B659" s="192"/>
      <c r="C659" s="192"/>
      <c r="D659" s="192"/>
      <c r="G659" s="2"/>
      <c r="H659" s="78"/>
    </row>
    <row r="660" spans="1:8" ht="12.75">
      <c r="A660" s="192"/>
      <c r="B660" s="192"/>
      <c r="C660" s="192"/>
      <c r="D660" s="192"/>
      <c r="G660" s="2"/>
      <c r="H660" s="78"/>
    </row>
    <row r="661" spans="1:10" ht="12.75">
      <c r="A661" s="192"/>
      <c r="B661" s="192"/>
      <c r="C661" s="192"/>
      <c r="D661" s="192"/>
      <c r="G661" s="2"/>
      <c r="H661" s="78"/>
      <c r="J661" s="1"/>
    </row>
    <row r="662" spans="1:8" ht="12.75">
      <c r="A662" s="192"/>
      <c r="B662" s="192"/>
      <c r="C662" s="192"/>
      <c r="D662" s="192"/>
      <c r="G662" s="2"/>
      <c r="H662" s="78"/>
    </row>
    <row r="663" spans="1:8" ht="12.75">
      <c r="A663" s="192"/>
      <c r="B663" s="192"/>
      <c r="C663" s="192"/>
      <c r="D663" s="192"/>
      <c r="G663" s="2"/>
      <c r="H663" s="78"/>
    </row>
    <row r="664" spans="1:8" ht="12.75">
      <c r="A664" s="192"/>
      <c r="B664" s="192"/>
      <c r="C664" s="192"/>
      <c r="D664" s="192"/>
      <c r="G664" s="2"/>
      <c r="H664" s="78"/>
    </row>
    <row r="665" spans="1:8" ht="12.75">
      <c r="A665" s="192"/>
      <c r="B665" s="192"/>
      <c r="C665" s="192"/>
      <c r="D665" s="192"/>
      <c r="G665" s="2"/>
      <c r="H665" s="78"/>
    </row>
    <row r="666" spans="1:8" ht="12.75">
      <c r="A666" s="192"/>
      <c r="B666" s="192"/>
      <c r="C666" s="192"/>
      <c r="D666" s="192"/>
      <c r="G666" s="2"/>
      <c r="H666" s="78"/>
    </row>
    <row r="667" spans="1:8" ht="12.75">
      <c r="A667" s="192"/>
      <c r="B667" s="192"/>
      <c r="C667" s="192"/>
      <c r="D667" s="192"/>
      <c r="G667" s="2"/>
      <c r="H667" s="78"/>
    </row>
    <row r="668" spans="1:8" ht="12.75">
      <c r="A668" s="192"/>
      <c r="B668" s="192"/>
      <c r="C668" s="192"/>
      <c r="D668" s="192"/>
      <c r="G668" s="2"/>
      <c r="H668" s="78"/>
    </row>
    <row r="669" spans="1:8" ht="12.75">
      <c r="A669" s="192"/>
      <c r="B669" s="192"/>
      <c r="C669" s="192"/>
      <c r="D669" s="192"/>
      <c r="G669" s="2"/>
      <c r="H669" s="78"/>
    </row>
    <row r="670" spans="1:8" ht="12.75">
      <c r="A670" s="192"/>
      <c r="B670" s="192"/>
      <c r="C670" s="192"/>
      <c r="D670" s="192"/>
      <c r="G670" s="2"/>
      <c r="H670" s="78"/>
    </row>
    <row r="671" spans="1:8" ht="12.75">
      <c r="A671" s="192"/>
      <c r="B671" s="192"/>
      <c r="C671" s="192"/>
      <c r="D671" s="192"/>
      <c r="G671" s="2"/>
      <c r="H671" s="78"/>
    </row>
    <row r="672" spans="1:8" ht="12.75">
      <c r="A672" s="192"/>
      <c r="B672" s="192"/>
      <c r="C672" s="192"/>
      <c r="D672" s="192"/>
      <c r="G672" s="2"/>
      <c r="H672" s="78"/>
    </row>
    <row r="673" spans="1:8" ht="12.75">
      <c r="A673" s="192"/>
      <c r="B673" s="192"/>
      <c r="C673" s="192"/>
      <c r="D673" s="192"/>
      <c r="G673" s="2"/>
      <c r="H673" s="78"/>
    </row>
    <row r="674" spans="1:8" ht="12.75">
      <c r="A674" s="192"/>
      <c r="B674" s="192"/>
      <c r="C674" s="192"/>
      <c r="D674" s="192"/>
      <c r="G674" s="2"/>
      <c r="H674" s="78"/>
    </row>
    <row r="675" spans="1:8" ht="12.75">
      <c r="A675" s="192"/>
      <c r="B675" s="192"/>
      <c r="C675" s="192"/>
      <c r="D675" s="192"/>
      <c r="G675" s="2"/>
      <c r="H675" s="78"/>
    </row>
    <row r="676" spans="1:8" ht="12.75">
      <c r="A676" s="192"/>
      <c r="B676" s="192"/>
      <c r="C676" s="192"/>
      <c r="D676" s="192"/>
      <c r="G676" s="2"/>
      <c r="H676" s="78"/>
    </row>
    <row r="677" spans="1:8" ht="12.75">
      <c r="A677" s="192"/>
      <c r="B677" s="192"/>
      <c r="C677" s="192"/>
      <c r="D677" s="192"/>
      <c r="G677" s="2"/>
      <c r="H677" s="78"/>
    </row>
    <row r="678" spans="1:8" ht="12.75">
      <c r="A678" s="192"/>
      <c r="B678" s="192"/>
      <c r="C678" s="192"/>
      <c r="D678" s="192"/>
      <c r="G678" s="2"/>
      <c r="H678" s="78"/>
    </row>
    <row r="679" spans="1:8" ht="12.75">
      <c r="A679" s="192"/>
      <c r="B679" s="192"/>
      <c r="C679" s="192"/>
      <c r="D679" s="192"/>
      <c r="G679" s="2"/>
      <c r="H679" s="78"/>
    </row>
    <row r="680" spans="1:8" ht="12.75">
      <c r="A680" s="192"/>
      <c r="B680" s="192"/>
      <c r="C680" s="192"/>
      <c r="D680" s="192"/>
      <c r="G680" s="2"/>
      <c r="H680" s="78"/>
    </row>
    <row r="681" spans="1:8" ht="12.75">
      <c r="A681" s="192"/>
      <c r="B681" s="192"/>
      <c r="C681" s="192"/>
      <c r="D681" s="192"/>
      <c r="G681" s="2"/>
      <c r="H681" s="78"/>
    </row>
    <row r="682" spans="1:8" ht="12.75">
      <c r="A682" s="192"/>
      <c r="B682" s="192"/>
      <c r="C682" s="192"/>
      <c r="D682" s="192"/>
      <c r="G682" s="2"/>
      <c r="H682" s="78"/>
    </row>
    <row r="683" spans="1:8" ht="12.75">
      <c r="A683" s="192"/>
      <c r="B683" s="192"/>
      <c r="C683" s="192"/>
      <c r="D683" s="192"/>
      <c r="G683" s="2"/>
      <c r="H683" s="78"/>
    </row>
    <row r="684" spans="1:8" ht="13.5" customHeight="1">
      <c r="A684" s="192"/>
      <c r="B684" s="192"/>
      <c r="C684" s="192"/>
      <c r="D684" s="192"/>
      <c r="G684" s="2"/>
      <c r="H684" s="78"/>
    </row>
    <row r="685" spans="1:8" ht="12.75">
      <c r="A685" s="192"/>
      <c r="B685" s="192"/>
      <c r="C685" s="192"/>
      <c r="D685" s="192"/>
      <c r="G685" s="2"/>
      <c r="H685" s="78"/>
    </row>
    <row r="686" spans="1:8" ht="12.75">
      <c r="A686" s="192"/>
      <c r="B686" s="192"/>
      <c r="C686" s="192"/>
      <c r="D686" s="192"/>
      <c r="G686" s="2"/>
      <c r="H686" s="78"/>
    </row>
    <row r="687" spans="1:8" ht="12.75">
      <c r="A687" s="192"/>
      <c r="B687" s="192"/>
      <c r="C687" s="192"/>
      <c r="D687" s="192"/>
      <c r="G687" s="2"/>
      <c r="H687" s="78"/>
    </row>
    <row r="688" spans="1:8" ht="12.75">
      <c r="A688" s="192"/>
      <c r="B688" s="192"/>
      <c r="C688" s="192"/>
      <c r="D688" s="192"/>
      <c r="G688" s="2"/>
      <c r="H688" s="78"/>
    </row>
    <row r="689" spans="1:8" ht="12.75">
      <c r="A689" s="192"/>
      <c r="B689" s="192"/>
      <c r="C689" s="192"/>
      <c r="D689" s="192"/>
      <c r="G689" s="2"/>
      <c r="H689" s="78"/>
    </row>
    <row r="690" spans="1:8" ht="12.75">
      <c r="A690" s="192"/>
      <c r="B690" s="192"/>
      <c r="C690" s="192"/>
      <c r="D690" s="192"/>
      <c r="G690" s="2"/>
      <c r="H690" s="78"/>
    </row>
    <row r="691" spans="1:8" ht="12.75">
      <c r="A691" s="192"/>
      <c r="B691" s="192"/>
      <c r="C691" s="192"/>
      <c r="D691" s="192"/>
      <c r="G691" s="2"/>
      <c r="H691" s="78"/>
    </row>
    <row r="692" spans="1:8" ht="12.75">
      <c r="A692" s="192"/>
      <c r="B692" s="192"/>
      <c r="C692" s="192"/>
      <c r="D692" s="192"/>
      <c r="G692" s="2"/>
      <c r="H692" s="78"/>
    </row>
    <row r="693" spans="1:8" ht="12.75">
      <c r="A693" s="192"/>
      <c r="B693" s="192"/>
      <c r="C693" s="192"/>
      <c r="D693" s="192"/>
      <c r="G693" s="2"/>
      <c r="H693" s="78"/>
    </row>
    <row r="694" spans="1:8" ht="12.75">
      <c r="A694" s="192"/>
      <c r="B694" s="192"/>
      <c r="C694" s="192"/>
      <c r="D694" s="192"/>
      <c r="G694" s="2"/>
      <c r="H694" s="78"/>
    </row>
    <row r="695" spans="1:8" ht="12.75">
      <c r="A695" s="192"/>
      <c r="B695" s="192"/>
      <c r="C695" s="192"/>
      <c r="D695" s="192"/>
      <c r="G695" s="2"/>
      <c r="H695" s="78"/>
    </row>
    <row r="696" spans="1:8" ht="12.75">
      <c r="A696" s="192"/>
      <c r="B696" s="192"/>
      <c r="C696" s="192"/>
      <c r="D696" s="192"/>
      <c r="G696" s="2"/>
      <c r="H696" s="78"/>
    </row>
    <row r="697" spans="1:8" ht="12.75">
      <c r="A697" s="192"/>
      <c r="B697" s="192"/>
      <c r="C697" s="192"/>
      <c r="D697" s="192"/>
      <c r="G697" s="2"/>
      <c r="H697" s="78"/>
    </row>
    <row r="698" spans="1:8" ht="12.75">
      <c r="A698" s="192"/>
      <c r="B698" s="192"/>
      <c r="C698" s="192"/>
      <c r="D698" s="192"/>
      <c r="G698" s="2"/>
      <c r="H698" s="78"/>
    </row>
    <row r="699" spans="1:8" ht="12.75">
      <c r="A699" s="192"/>
      <c r="B699" s="192"/>
      <c r="C699" s="192"/>
      <c r="D699" s="192"/>
      <c r="G699" s="2"/>
      <c r="H699" s="78"/>
    </row>
    <row r="700" spans="1:8" ht="12.75">
      <c r="A700" s="192"/>
      <c r="B700" s="192"/>
      <c r="C700" s="192"/>
      <c r="D700" s="192"/>
      <c r="G700" s="2"/>
      <c r="H700" s="78"/>
    </row>
    <row r="701" spans="1:8" ht="12.75">
      <c r="A701" s="192"/>
      <c r="B701" s="192"/>
      <c r="C701" s="192"/>
      <c r="D701" s="192"/>
      <c r="G701" s="2"/>
      <c r="H701" s="78"/>
    </row>
    <row r="702" spans="1:8" ht="12.75">
      <c r="A702" s="192"/>
      <c r="B702" s="192"/>
      <c r="C702" s="192"/>
      <c r="D702" s="192"/>
      <c r="G702" s="2"/>
      <c r="H702" s="78"/>
    </row>
    <row r="703" spans="1:8" ht="12.75">
      <c r="A703" s="192"/>
      <c r="B703" s="192"/>
      <c r="C703" s="192"/>
      <c r="D703" s="192"/>
      <c r="G703" s="2"/>
      <c r="H703" s="78"/>
    </row>
    <row r="704" spans="1:8" ht="12.75">
      <c r="A704" s="192"/>
      <c r="B704" s="192"/>
      <c r="C704" s="192"/>
      <c r="D704" s="192"/>
      <c r="G704" s="2"/>
      <c r="H704" s="78"/>
    </row>
    <row r="705" spans="1:8" ht="12.75">
      <c r="A705" s="192"/>
      <c r="B705" s="192"/>
      <c r="C705" s="192"/>
      <c r="D705" s="192"/>
      <c r="G705" s="2"/>
      <c r="H705" s="78"/>
    </row>
    <row r="706" spans="1:8" ht="12.75">
      <c r="A706" s="192"/>
      <c r="B706" s="192"/>
      <c r="C706" s="192"/>
      <c r="D706" s="192"/>
      <c r="G706" s="2"/>
      <c r="H706" s="78"/>
    </row>
    <row r="707" spans="1:8" ht="12.75">
      <c r="A707" s="192"/>
      <c r="B707" s="192"/>
      <c r="C707" s="192"/>
      <c r="D707" s="192"/>
      <c r="G707" s="2"/>
      <c r="H707" s="78"/>
    </row>
    <row r="708" spans="1:8" ht="12.75">
      <c r="A708" s="192"/>
      <c r="B708" s="192"/>
      <c r="C708" s="192"/>
      <c r="D708" s="192"/>
      <c r="G708" s="2"/>
      <c r="H708" s="78"/>
    </row>
    <row r="709" spans="1:8" ht="12.75">
      <c r="A709" s="192"/>
      <c r="B709" s="192"/>
      <c r="C709" s="192"/>
      <c r="D709" s="192"/>
      <c r="G709" s="2"/>
      <c r="H709" s="78"/>
    </row>
    <row r="710" spans="1:8" ht="12.75">
      <c r="A710" s="192"/>
      <c r="B710" s="192"/>
      <c r="C710" s="192"/>
      <c r="D710" s="192"/>
      <c r="G710" s="2"/>
      <c r="H710" s="78"/>
    </row>
    <row r="711" spans="1:8" ht="12.75">
      <c r="A711" s="192"/>
      <c r="B711" s="192"/>
      <c r="C711" s="192"/>
      <c r="D711" s="192"/>
      <c r="G711" s="2"/>
      <c r="H711" s="78"/>
    </row>
    <row r="712" spans="1:8" ht="12.75">
      <c r="A712" s="192"/>
      <c r="B712" s="192"/>
      <c r="C712" s="192"/>
      <c r="D712" s="192"/>
      <c r="G712" s="2"/>
      <c r="H712" s="78"/>
    </row>
    <row r="713" spans="1:8" ht="12.75">
      <c r="A713" s="192"/>
      <c r="B713" s="192"/>
      <c r="C713" s="192"/>
      <c r="D713" s="192"/>
      <c r="G713" s="2"/>
      <c r="H713" s="78"/>
    </row>
    <row r="714" spans="1:8" ht="12.75">
      <c r="A714" s="192"/>
      <c r="B714" s="192"/>
      <c r="C714" s="192"/>
      <c r="D714" s="192"/>
      <c r="G714" s="2"/>
      <c r="H714" s="78"/>
    </row>
    <row r="715" spans="1:8" ht="12.75">
      <c r="A715" s="192"/>
      <c r="B715" s="192"/>
      <c r="C715" s="192"/>
      <c r="D715" s="192"/>
      <c r="G715" s="2"/>
      <c r="H715" s="78"/>
    </row>
    <row r="716" spans="1:8" ht="12.75">
      <c r="A716" s="192"/>
      <c r="B716" s="192"/>
      <c r="C716" s="192"/>
      <c r="D716" s="192"/>
      <c r="G716" s="2"/>
      <c r="H716" s="78"/>
    </row>
    <row r="717" spans="1:8" ht="12.75">
      <c r="A717" s="192"/>
      <c r="B717" s="192"/>
      <c r="C717" s="192"/>
      <c r="D717" s="192"/>
      <c r="G717" s="2"/>
      <c r="H717" s="78"/>
    </row>
    <row r="718" spans="1:8" ht="12.75">
      <c r="A718" s="192"/>
      <c r="B718" s="192"/>
      <c r="C718" s="192"/>
      <c r="D718" s="192"/>
      <c r="G718" s="2"/>
      <c r="H718" s="78"/>
    </row>
    <row r="719" spans="1:8" ht="12.75">
      <c r="A719" s="192"/>
      <c r="B719" s="192"/>
      <c r="C719" s="192"/>
      <c r="D719" s="192"/>
      <c r="G719" s="2"/>
      <c r="H719" s="78"/>
    </row>
    <row r="720" spans="1:8" ht="12.75">
      <c r="A720" s="192"/>
      <c r="B720" s="192"/>
      <c r="C720" s="192"/>
      <c r="D720" s="192"/>
      <c r="G720" s="2"/>
      <c r="H720" s="78"/>
    </row>
    <row r="721" spans="1:8" ht="12.75">
      <c r="A721" s="192"/>
      <c r="B721" s="192"/>
      <c r="C721" s="192"/>
      <c r="D721" s="192"/>
      <c r="G721" s="2"/>
      <c r="H721" s="78"/>
    </row>
    <row r="722" spans="1:8" ht="12.75">
      <c r="A722" s="192"/>
      <c r="B722" s="192"/>
      <c r="C722" s="192"/>
      <c r="D722" s="192"/>
      <c r="G722" s="2"/>
      <c r="H722" s="78"/>
    </row>
    <row r="723" spans="1:8" ht="12.75">
      <c r="A723" s="192"/>
      <c r="B723" s="192"/>
      <c r="C723" s="192"/>
      <c r="D723" s="192"/>
      <c r="G723" s="2"/>
      <c r="H723" s="78"/>
    </row>
    <row r="724" spans="1:8" ht="12.75">
      <c r="A724" s="192"/>
      <c r="B724" s="192"/>
      <c r="C724" s="192"/>
      <c r="D724" s="192"/>
      <c r="G724" s="2"/>
      <c r="H724" s="78"/>
    </row>
    <row r="725" spans="1:8" ht="12.75">
      <c r="A725" s="192"/>
      <c r="B725" s="192"/>
      <c r="C725" s="192"/>
      <c r="D725" s="192"/>
      <c r="G725" s="2"/>
      <c r="H725" s="78"/>
    </row>
    <row r="726" spans="1:8" ht="12.75">
      <c r="A726" s="192"/>
      <c r="B726" s="192"/>
      <c r="C726" s="192"/>
      <c r="D726" s="192"/>
      <c r="G726" s="2"/>
      <c r="H726" s="78"/>
    </row>
    <row r="727" spans="1:8" ht="12.75">
      <c r="A727" s="192"/>
      <c r="B727" s="192"/>
      <c r="C727" s="192"/>
      <c r="D727" s="192"/>
      <c r="G727" s="2"/>
      <c r="H727" s="78"/>
    </row>
    <row r="728" spans="1:8" ht="12.75">
      <c r="A728" s="192"/>
      <c r="B728" s="192"/>
      <c r="C728" s="192"/>
      <c r="D728" s="192"/>
      <c r="G728" s="2"/>
      <c r="H728" s="78"/>
    </row>
    <row r="729" spans="1:8" ht="12.75">
      <c r="A729" s="192"/>
      <c r="B729" s="192"/>
      <c r="C729" s="192"/>
      <c r="D729" s="192"/>
      <c r="G729" s="2"/>
      <c r="H729" s="78"/>
    </row>
    <row r="730" spans="1:8" ht="12.75">
      <c r="A730" s="192"/>
      <c r="B730" s="192"/>
      <c r="C730" s="192"/>
      <c r="D730" s="192"/>
      <c r="G730" s="2"/>
      <c r="H730" s="78"/>
    </row>
    <row r="731" spans="1:8" ht="12.75">
      <c r="A731" s="192"/>
      <c r="B731" s="192"/>
      <c r="C731" s="192"/>
      <c r="D731" s="192"/>
      <c r="G731" s="2"/>
      <c r="H731" s="78"/>
    </row>
    <row r="732" spans="1:8" ht="12.75">
      <c r="A732" s="192"/>
      <c r="B732" s="192"/>
      <c r="C732" s="192"/>
      <c r="D732" s="192"/>
      <c r="G732" s="2"/>
      <c r="H732" s="78"/>
    </row>
    <row r="733" spans="1:8" ht="12.75">
      <c r="A733" s="192"/>
      <c r="B733" s="192"/>
      <c r="C733" s="192"/>
      <c r="D733" s="192"/>
      <c r="G733" s="2"/>
      <c r="H733" s="78"/>
    </row>
    <row r="734" spans="7:8" ht="12.75">
      <c r="G734" s="2"/>
      <c r="H734" s="78"/>
    </row>
    <row r="735" spans="7:8" ht="12.75">
      <c r="G735" s="2"/>
      <c r="H735" s="78"/>
    </row>
    <row r="736" spans="7:8" ht="12.75">
      <c r="G736" s="2"/>
      <c r="H736" s="78"/>
    </row>
    <row r="737" spans="7:8" ht="12.75">
      <c r="G737" s="2"/>
      <c r="H737" s="78"/>
    </row>
    <row r="738" spans="7:8" ht="12.75">
      <c r="G738" s="2"/>
      <c r="H738" s="78"/>
    </row>
    <row r="739" spans="7:8" ht="12.75">
      <c r="G739" s="2"/>
      <c r="H739" s="78"/>
    </row>
    <row r="740" spans="7:8" ht="12.75">
      <c r="G740" s="2"/>
      <c r="H740" s="78"/>
    </row>
    <row r="741" spans="7:8" ht="12.75">
      <c r="G741" s="2"/>
      <c r="H741" s="78"/>
    </row>
    <row r="742" spans="7:8" ht="12.75">
      <c r="G742" s="2"/>
      <c r="H742" s="78"/>
    </row>
    <row r="743" spans="7:8" ht="12.75">
      <c r="G743" s="2"/>
      <c r="H743" s="78"/>
    </row>
    <row r="744" spans="7:8" ht="12.75">
      <c r="G744" s="2"/>
      <c r="H744" s="78"/>
    </row>
    <row r="745" spans="7:8" ht="12.75">
      <c r="G745" s="2"/>
      <c r="H745" s="78"/>
    </row>
    <row r="746" spans="7:8" ht="12.75">
      <c r="G746" s="2"/>
      <c r="H746" s="78"/>
    </row>
    <row r="747" spans="7:8" ht="12.75">
      <c r="G747" s="2"/>
      <c r="H747" s="78"/>
    </row>
    <row r="748" spans="7:8" ht="12.75">
      <c r="G748" s="2"/>
      <c r="H748" s="78"/>
    </row>
    <row r="749" spans="7:8" ht="12.75">
      <c r="G749" s="2"/>
      <c r="H749" s="78"/>
    </row>
    <row r="750" spans="7:8" ht="12.75">
      <c r="G750" s="2"/>
      <c r="H750" s="78"/>
    </row>
    <row r="751" spans="7:8" ht="12.75">
      <c r="G751" s="2"/>
      <c r="H751" s="78"/>
    </row>
    <row r="752" spans="7:8" ht="12.75">
      <c r="G752" s="2"/>
      <c r="H752" s="78"/>
    </row>
    <row r="753" spans="7:8" ht="12.75">
      <c r="G753" s="2"/>
      <c r="H753" s="78"/>
    </row>
    <row r="754" spans="7:8" ht="12.75">
      <c r="G754" s="2"/>
      <c r="H754" s="78"/>
    </row>
    <row r="755" spans="7:8" ht="12.75">
      <c r="G755" s="2"/>
      <c r="H755" s="78"/>
    </row>
    <row r="756" spans="7:8" ht="12.75">
      <c r="G756" s="2"/>
      <c r="H756" s="78"/>
    </row>
    <row r="757" spans="7:8" ht="12.75">
      <c r="G757" s="2"/>
      <c r="H757" s="78"/>
    </row>
    <row r="758" spans="7:8" ht="12.75">
      <c r="G758" s="2"/>
      <c r="H758" s="78"/>
    </row>
    <row r="759" spans="7:8" ht="12.75">
      <c r="G759" s="2"/>
      <c r="H759" s="78"/>
    </row>
    <row r="760" spans="7:8" ht="12.75">
      <c r="G760" s="2"/>
      <c r="H760" s="78"/>
    </row>
    <row r="761" spans="7:8" ht="12.75">
      <c r="G761" s="2"/>
      <c r="H761" s="78"/>
    </row>
    <row r="762" spans="7:8" ht="12.75">
      <c r="G762" s="2"/>
      <c r="H762" s="78"/>
    </row>
    <row r="763" spans="7:8" ht="12.75">
      <c r="G763" s="2"/>
      <c r="H763" s="78"/>
    </row>
    <row r="764" spans="7:8" ht="12.75">
      <c r="G764" s="2"/>
      <c r="H764" s="78"/>
    </row>
    <row r="765" spans="7:8" ht="12.75">
      <c r="G765" s="2"/>
      <c r="H765" s="78"/>
    </row>
    <row r="766" spans="7:8" ht="12.75">
      <c r="G766" s="2"/>
      <c r="H766" s="78"/>
    </row>
    <row r="767" spans="7:8" ht="12.75">
      <c r="G767" s="2"/>
      <c r="H767" s="78"/>
    </row>
    <row r="768" spans="7:8" ht="12.75">
      <c r="G768" s="2"/>
      <c r="H768" s="78"/>
    </row>
    <row r="769" spans="7:8" ht="12.75">
      <c r="G769" s="2"/>
      <c r="H769" s="78"/>
    </row>
    <row r="770" spans="7:8" ht="12.75">
      <c r="G770" s="2"/>
      <c r="H770" s="78"/>
    </row>
    <row r="771" spans="7:8" ht="12.75">
      <c r="G771" s="2"/>
      <c r="H771" s="78"/>
    </row>
    <row r="772" spans="7:8" ht="12.75">
      <c r="G772" s="2"/>
      <c r="H772" s="78"/>
    </row>
    <row r="773" spans="7:8" ht="12.75">
      <c r="G773" s="2"/>
      <c r="H773" s="78"/>
    </row>
    <row r="774" spans="7:8" ht="12.75">
      <c r="G774" s="2"/>
      <c r="H774" s="78"/>
    </row>
    <row r="775" spans="7:8" ht="12.75">
      <c r="G775" s="2"/>
      <c r="H775" s="78"/>
    </row>
    <row r="776" spans="7:8" ht="12.75">
      <c r="G776" s="2"/>
      <c r="H776" s="78"/>
    </row>
    <row r="777" spans="7:8" ht="12.75">
      <c r="G777" s="2"/>
      <c r="H777" s="78"/>
    </row>
    <row r="778" spans="7:8" ht="12.75">
      <c r="G778" s="2"/>
      <c r="H778" s="78"/>
    </row>
    <row r="779" spans="7:8" ht="12.75">
      <c r="G779" s="2"/>
      <c r="H779" s="78"/>
    </row>
    <row r="780" spans="7:8" ht="12.75">
      <c r="G780" s="2"/>
      <c r="H780" s="78"/>
    </row>
    <row r="781" spans="7:8" ht="12.75">
      <c r="G781" s="2"/>
      <c r="H781" s="78"/>
    </row>
    <row r="782" spans="7:8" ht="12.75">
      <c r="G782" s="2"/>
      <c r="H782" s="78"/>
    </row>
    <row r="783" ht="12.75">
      <c r="H783" s="78"/>
    </row>
    <row r="784" ht="12.75">
      <c r="H784" s="78"/>
    </row>
    <row r="785" ht="12.75">
      <c r="H785" s="78"/>
    </row>
    <row r="786" ht="12.75">
      <c r="H786" s="78"/>
    </row>
    <row r="787" ht="12.75">
      <c r="H787" s="78"/>
    </row>
    <row r="788" ht="12.75">
      <c r="H788" s="78"/>
    </row>
    <row r="789" ht="12.75">
      <c r="H789" s="78"/>
    </row>
    <row r="790" ht="12.75">
      <c r="H790" s="78"/>
    </row>
    <row r="791" ht="12.75">
      <c r="H791" s="78"/>
    </row>
    <row r="792" ht="12.75">
      <c r="H792" s="78"/>
    </row>
    <row r="793" ht="12.75">
      <c r="H793" s="78"/>
    </row>
    <row r="794" ht="12.75">
      <c r="H794" s="78"/>
    </row>
    <row r="795" ht="12.75">
      <c r="H795" s="78"/>
    </row>
    <row r="796" ht="12.75">
      <c r="H796" s="78"/>
    </row>
    <row r="797" ht="12.75">
      <c r="H797" s="78"/>
    </row>
    <row r="798" ht="12.75">
      <c r="H798" s="78"/>
    </row>
    <row r="799" ht="12.75">
      <c r="H799" s="78"/>
    </row>
    <row r="800" ht="12.75">
      <c r="H800" s="78"/>
    </row>
    <row r="801" ht="12.75">
      <c r="H801" s="78"/>
    </row>
    <row r="802" ht="12.75">
      <c r="H802" s="78"/>
    </row>
    <row r="803" ht="12.75">
      <c r="H803" s="78"/>
    </row>
    <row r="804" ht="12.75">
      <c r="H804" s="78"/>
    </row>
    <row r="805" ht="12.75">
      <c r="H805" s="78"/>
    </row>
    <row r="806" ht="12.75">
      <c r="H806" s="78"/>
    </row>
    <row r="807" ht="12.75">
      <c r="H807" s="78"/>
    </row>
    <row r="808" ht="12.75">
      <c r="H808" s="78"/>
    </row>
    <row r="809" ht="12.75">
      <c r="H809" s="78"/>
    </row>
    <row r="810" ht="12.75">
      <c r="H810" s="78"/>
    </row>
    <row r="811" ht="12.75">
      <c r="H811" s="78"/>
    </row>
    <row r="812" ht="12.75">
      <c r="H812" s="78"/>
    </row>
    <row r="813" ht="12.75">
      <c r="H813" s="78"/>
    </row>
    <row r="814" ht="12.75">
      <c r="H814" s="78"/>
    </row>
    <row r="815" ht="12.75">
      <c r="H815" s="78"/>
    </row>
    <row r="816" ht="12.75">
      <c r="H816" s="78"/>
    </row>
    <row r="817" ht="12.75">
      <c r="H817" s="78"/>
    </row>
    <row r="818" ht="12.75">
      <c r="H818" s="78"/>
    </row>
    <row r="819" ht="12.75">
      <c r="H819" s="78"/>
    </row>
    <row r="820" ht="12.75">
      <c r="H820" s="78"/>
    </row>
    <row r="821" ht="12.75">
      <c r="H821" s="78"/>
    </row>
    <row r="822" ht="12.75">
      <c r="H822" s="78"/>
    </row>
    <row r="823" ht="12.75">
      <c r="H823" s="78"/>
    </row>
    <row r="824" ht="12.75">
      <c r="H824" s="78"/>
    </row>
    <row r="825" ht="12.75">
      <c r="H825" s="78"/>
    </row>
    <row r="826" ht="12.75">
      <c r="H826" s="78"/>
    </row>
    <row r="827" ht="12.75">
      <c r="H827" s="78"/>
    </row>
    <row r="828" ht="12.75">
      <c r="H828" s="78"/>
    </row>
    <row r="829" ht="12.75">
      <c r="H829" s="78"/>
    </row>
    <row r="830" ht="12.75">
      <c r="H830" s="78"/>
    </row>
    <row r="831" ht="12.75">
      <c r="H831" s="78"/>
    </row>
    <row r="832" ht="12.75">
      <c r="H832" s="78"/>
    </row>
    <row r="833" ht="12.75">
      <c r="H833" s="78"/>
    </row>
    <row r="834" ht="12.75">
      <c r="H834" s="78"/>
    </row>
    <row r="835" ht="12.75">
      <c r="H835" s="78"/>
    </row>
    <row r="836" ht="12.75">
      <c r="H836" s="78"/>
    </row>
    <row r="837" ht="12.75">
      <c r="H837" s="78"/>
    </row>
    <row r="838" ht="12.75">
      <c r="H838" s="78"/>
    </row>
    <row r="839" ht="12.75">
      <c r="H839" s="78"/>
    </row>
    <row r="840" ht="12.75">
      <c r="H840" s="78"/>
    </row>
    <row r="841" ht="12.75">
      <c r="H841" s="78"/>
    </row>
    <row r="842" ht="12.75">
      <c r="H842" s="78"/>
    </row>
    <row r="843" ht="12.75">
      <c r="H843" s="78"/>
    </row>
    <row r="844" ht="12.75">
      <c r="H844" s="78"/>
    </row>
    <row r="845" ht="12.75">
      <c r="H845" s="78"/>
    </row>
    <row r="846" ht="12.75">
      <c r="H846" s="78"/>
    </row>
    <row r="847" ht="12.75">
      <c r="H847" s="78"/>
    </row>
    <row r="848" ht="12.75">
      <c r="H848" s="78"/>
    </row>
    <row r="849" ht="12.75">
      <c r="H849" s="78"/>
    </row>
    <row r="850" ht="12.75">
      <c r="H850" s="78"/>
    </row>
    <row r="851" ht="12.75">
      <c r="H851" s="78"/>
    </row>
    <row r="852" ht="12.75">
      <c r="H852" s="78"/>
    </row>
    <row r="853" ht="12.75">
      <c r="H853" s="78"/>
    </row>
    <row r="854" ht="12.75">
      <c r="H854" s="78"/>
    </row>
    <row r="855" ht="12.75">
      <c r="H855" s="78"/>
    </row>
    <row r="856" ht="12.75">
      <c r="H856" s="78"/>
    </row>
    <row r="857" ht="12.75">
      <c r="H857" s="78"/>
    </row>
    <row r="858" ht="12.75">
      <c r="H858" s="78"/>
    </row>
    <row r="859" ht="12.75">
      <c r="H859" s="78"/>
    </row>
    <row r="860" ht="12.75">
      <c r="H860" s="78"/>
    </row>
    <row r="861" ht="12.75">
      <c r="H861" s="78"/>
    </row>
    <row r="862" ht="12.75">
      <c r="H862" s="78"/>
    </row>
    <row r="863" ht="12.75">
      <c r="H863" s="78"/>
    </row>
    <row r="864" ht="12.75">
      <c r="H864" s="78"/>
    </row>
    <row r="865" ht="12.75">
      <c r="H865" s="78"/>
    </row>
    <row r="866" ht="12.75">
      <c r="H866" s="78"/>
    </row>
    <row r="867" ht="12.75">
      <c r="H867" s="78"/>
    </row>
    <row r="868" ht="12.75">
      <c r="H868" s="78"/>
    </row>
    <row r="869" ht="12.75">
      <c r="H869" s="78"/>
    </row>
    <row r="870" ht="12.75">
      <c r="H870" s="78"/>
    </row>
    <row r="871" ht="12.75">
      <c r="H871" s="78"/>
    </row>
    <row r="872" ht="12.75">
      <c r="H872" s="78"/>
    </row>
    <row r="873" ht="12.75">
      <c r="H873" s="78"/>
    </row>
    <row r="874" ht="12.75">
      <c r="H874" s="78"/>
    </row>
    <row r="875" ht="12.75">
      <c r="H875" s="78"/>
    </row>
    <row r="876" ht="12.75">
      <c r="H876" s="78"/>
    </row>
    <row r="877" ht="12.75">
      <c r="H877" s="78"/>
    </row>
    <row r="878" ht="12.75">
      <c r="H878" s="78"/>
    </row>
    <row r="879" ht="12.75">
      <c r="H879" s="78"/>
    </row>
    <row r="880" ht="12.75">
      <c r="H880" s="78"/>
    </row>
    <row r="881" ht="12.75">
      <c r="H881" s="78"/>
    </row>
    <row r="882" ht="12.75">
      <c r="H882" s="78"/>
    </row>
    <row r="883" ht="12.75">
      <c r="H883" s="78"/>
    </row>
    <row r="884" ht="12.75">
      <c r="H884" s="78"/>
    </row>
    <row r="885" ht="12.75">
      <c r="H885" s="78"/>
    </row>
    <row r="886" ht="12.75">
      <c r="H886" s="78"/>
    </row>
    <row r="887" ht="12.75">
      <c r="H887" s="78"/>
    </row>
    <row r="888" ht="12.75">
      <c r="H888" s="78"/>
    </row>
    <row r="889" ht="12.75">
      <c r="H889" s="78"/>
    </row>
    <row r="890" ht="12.75">
      <c r="H890" s="78"/>
    </row>
    <row r="891" ht="12.75">
      <c r="H891" s="78"/>
    </row>
    <row r="892" ht="12.75">
      <c r="H892" s="78"/>
    </row>
    <row r="893" ht="12.75">
      <c r="H893" s="78"/>
    </row>
    <row r="894" ht="12.75">
      <c r="H894" s="78"/>
    </row>
    <row r="895" ht="12.75">
      <c r="H895" s="78"/>
    </row>
    <row r="896" ht="12.75">
      <c r="H896" s="78"/>
    </row>
    <row r="897" ht="12.75">
      <c r="H897" s="78"/>
    </row>
    <row r="898" ht="12.75">
      <c r="H898" s="78"/>
    </row>
    <row r="899" ht="12.75">
      <c r="H899" s="78"/>
    </row>
    <row r="900" ht="12.75">
      <c r="H900" s="78"/>
    </row>
    <row r="901" ht="12.75">
      <c r="H901" s="78"/>
    </row>
    <row r="902" ht="12.75">
      <c r="H902" s="78"/>
    </row>
    <row r="903" ht="12.75">
      <c r="H903" s="78"/>
    </row>
    <row r="904" ht="12.75">
      <c r="H904" s="78"/>
    </row>
    <row r="905" ht="12.75">
      <c r="H905" s="78"/>
    </row>
    <row r="906" ht="12.75">
      <c r="H906" s="78"/>
    </row>
    <row r="907" ht="12.75">
      <c r="H907" s="78"/>
    </row>
    <row r="908" ht="12.75">
      <c r="H908" s="78"/>
    </row>
    <row r="909" ht="12.75">
      <c r="H909" s="78"/>
    </row>
    <row r="910" ht="12.75">
      <c r="H910" s="78"/>
    </row>
    <row r="911" ht="12.75">
      <c r="H911" s="78"/>
    </row>
    <row r="912" ht="12.75">
      <c r="H912" s="78"/>
    </row>
    <row r="913" ht="12.75">
      <c r="H913" s="78"/>
    </row>
    <row r="914" ht="12.75">
      <c r="H914" s="78"/>
    </row>
    <row r="915" ht="12.75">
      <c r="H915" s="78"/>
    </row>
    <row r="916" ht="12.75">
      <c r="H916" s="78"/>
    </row>
    <row r="917" ht="12.75">
      <c r="H917" s="78"/>
    </row>
    <row r="918" ht="12.75">
      <c r="H918" s="78"/>
    </row>
    <row r="919" ht="12.75">
      <c r="H919" s="78"/>
    </row>
    <row r="920" ht="12.75">
      <c r="H920" s="78"/>
    </row>
    <row r="921" ht="12.75">
      <c r="H921" s="78"/>
    </row>
    <row r="922" ht="12.75">
      <c r="H922" s="78"/>
    </row>
    <row r="923" ht="12.75">
      <c r="H923" s="78"/>
    </row>
    <row r="924" ht="12.75">
      <c r="H924" s="78"/>
    </row>
    <row r="925" ht="12.75">
      <c r="H925" s="78"/>
    </row>
    <row r="926" ht="12.75">
      <c r="H926" s="78"/>
    </row>
    <row r="927" ht="12.75">
      <c r="H927" s="78"/>
    </row>
    <row r="928" ht="12.75">
      <c r="H928" s="78"/>
    </row>
    <row r="929" ht="12.75">
      <c r="H929" s="78"/>
    </row>
    <row r="930" ht="12.75">
      <c r="H930" s="78"/>
    </row>
    <row r="931" ht="12.75">
      <c r="H931" s="78"/>
    </row>
    <row r="932" ht="12.75">
      <c r="H932" s="78"/>
    </row>
    <row r="933" ht="12.75">
      <c r="H933" s="78"/>
    </row>
    <row r="934" ht="12.75">
      <c r="H934" s="78"/>
    </row>
    <row r="935" ht="12.75">
      <c r="H935" s="78"/>
    </row>
    <row r="936" ht="12.75">
      <c r="H936" s="78"/>
    </row>
    <row r="937" ht="12.75">
      <c r="H937" s="78"/>
    </row>
    <row r="938" ht="12.75">
      <c r="H938" s="78"/>
    </row>
    <row r="939" ht="12.75">
      <c r="H939" s="78"/>
    </row>
    <row r="940" ht="12.75">
      <c r="H940" s="78"/>
    </row>
    <row r="941" ht="12.75">
      <c r="H941" s="78"/>
    </row>
    <row r="942" ht="12.75">
      <c r="H942" s="78"/>
    </row>
    <row r="943" ht="12.75">
      <c r="H943" s="78"/>
    </row>
    <row r="944" ht="12.75">
      <c r="H944" s="78"/>
    </row>
    <row r="945" ht="12.75">
      <c r="H945" s="78"/>
    </row>
    <row r="946" ht="12.75">
      <c r="H946" s="78"/>
    </row>
    <row r="947" ht="12.75">
      <c r="H947" s="78"/>
    </row>
    <row r="948" ht="12.75">
      <c r="H948" s="78"/>
    </row>
    <row r="949" ht="12.75">
      <c r="H949" s="78"/>
    </row>
    <row r="950" ht="12.75">
      <c r="H950" s="78"/>
    </row>
    <row r="951" ht="12.75">
      <c r="H951" s="78"/>
    </row>
    <row r="952" ht="12.75">
      <c r="H952" s="78"/>
    </row>
    <row r="953" ht="12.75">
      <c r="H953" s="78"/>
    </row>
    <row r="954" ht="12.75">
      <c r="H954" s="78"/>
    </row>
    <row r="955" ht="12.75">
      <c r="H955" s="78"/>
    </row>
    <row r="956" ht="12.75">
      <c r="H956" s="78"/>
    </row>
    <row r="957" ht="12.75">
      <c r="H957" s="78"/>
    </row>
    <row r="958" ht="12.75">
      <c r="H958" s="78"/>
    </row>
    <row r="959" ht="12.75">
      <c r="H959" s="78"/>
    </row>
    <row r="960" ht="12.75">
      <c r="H960" s="78"/>
    </row>
    <row r="961" ht="12.75">
      <c r="H961" s="78"/>
    </row>
    <row r="962" ht="12.75">
      <c r="H962" s="78"/>
    </row>
    <row r="963" ht="12.75">
      <c r="H963" s="78"/>
    </row>
    <row r="964" ht="12.75">
      <c r="H964" s="78"/>
    </row>
    <row r="965" ht="12.75">
      <c r="H965" s="78"/>
    </row>
    <row r="966" ht="12.75">
      <c r="H966" s="78"/>
    </row>
    <row r="967" ht="12.75">
      <c r="H967" s="78"/>
    </row>
    <row r="968" ht="12.75">
      <c r="H968" s="78"/>
    </row>
    <row r="969" ht="12.75">
      <c r="H969" s="78"/>
    </row>
    <row r="970" ht="12.75">
      <c r="H970" s="78"/>
    </row>
    <row r="971" ht="12.75">
      <c r="H971" s="78"/>
    </row>
    <row r="972" ht="12.75">
      <c r="H972" s="78"/>
    </row>
    <row r="973" ht="12.75">
      <c r="H973" s="78"/>
    </row>
    <row r="974" ht="12.75">
      <c r="H974" s="78"/>
    </row>
    <row r="975" ht="12.75">
      <c r="H975" s="78"/>
    </row>
    <row r="976" ht="12.75">
      <c r="H976" s="78"/>
    </row>
    <row r="977" ht="12.75">
      <c r="H977" s="78"/>
    </row>
    <row r="978" ht="12.75">
      <c r="H978" s="78"/>
    </row>
    <row r="979" ht="12.75">
      <c r="H979" s="78"/>
    </row>
    <row r="980" ht="12.75">
      <c r="H980" s="78"/>
    </row>
    <row r="981" ht="12.75">
      <c r="H981" s="78"/>
    </row>
    <row r="982" ht="12.75">
      <c r="H982" s="78"/>
    </row>
    <row r="983" ht="12.75">
      <c r="H983" s="78"/>
    </row>
    <row r="984" ht="12.75">
      <c r="H984" s="78"/>
    </row>
    <row r="985" ht="12.75">
      <c r="H985" s="78"/>
    </row>
    <row r="986" ht="12.75">
      <c r="H986" s="78"/>
    </row>
    <row r="987" ht="12.75">
      <c r="H987" s="78"/>
    </row>
    <row r="988" ht="12.75">
      <c r="H988" s="78"/>
    </row>
    <row r="989" ht="12.75">
      <c r="H989" s="78"/>
    </row>
    <row r="990" ht="12.75">
      <c r="H990" s="78"/>
    </row>
    <row r="991" ht="12.75">
      <c r="H991" s="78"/>
    </row>
    <row r="992" ht="12.75">
      <c r="H992" s="78"/>
    </row>
    <row r="993" ht="12.75">
      <c r="H993" s="78"/>
    </row>
    <row r="994" ht="12.75">
      <c r="H994" s="78"/>
    </row>
    <row r="995" ht="12.75">
      <c r="H995" s="78"/>
    </row>
    <row r="996" ht="12.75">
      <c r="H996" s="78"/>
    </row>
    <row r="997" ht="12.75">
      <c r="H997" s="78"/>
    </row>
    <row r="998" ht="12.75">
      <c r="H998" s="78"/>
    </row>
    <row r="999" ht="12.75">
      <c r="H999" s="78"/>
    </row>
    <row r="1000" ht="12.75">
      <c r="H1000" s="78"/>
    </row>
    <row r="1001" ht="12.75">
      <c r="H1001" s="78"/>
    </row>
    <row r="1002" ht="12.75">
      <c r="H1002" s="78"/>
    </row>
    <row r="1003" ht="12.75">
      <c r="H1003" s="78"/>
    </row>
    <row r="1004" ht="12.75">
      <c r="H1004" s="78"/>
    </row>
    <row r="1005" ht="12.75">
      <c r="H1005" s="78"/>
    </row>
    <row r="1006" ht="12.75">
      <c r="H1006" s="78"/>
    </row>
    <row r="1007" ht="12.75">
      <c r="H1007" s="78"/>
    </row>
    <row r="1008" ht="12.75">
      <c r="H1008" s="78"/>
    </row>
    <row r="1009" ht="12.75">
      <c r="H1009" s="78"/>
    </row>
    <row r="1010" ht="12.75">
      <c r="H1010" s="78"/>
    </row>
    <row r="1011" ht="12.75">
      <c r="H1011" s="78"/>
    </row>
    <row r="1012" ht="12.75">
      <c r="H1012" s="78"/>
    </row>
    <row r="1013" ht="12.75">
      <c r="H1013" s="78"/>
    </row>
    <row r="1014" ht="12.75">
      <c r="H1014" s="78"/>
    </row>
    <row r="1015" ht="12.75">
      <c r="H1015" s="78"/>
    </row>
    <row r="1016" ht="12.75">
      <c r="H1016" s="78"/>
    </row>
    <row r="1017" ht="12.75">
      <c r="H1017" s="78"/>
    </row>
    <row r="1018" ht="12.75">
      <c r="H1018" s="78"/>
    </row>
    <row r="1019" ht="12.75">
      <c r="H1019" s="78"/>
    </row>
    <row r="1020" ht="12.75">
      <c r="H1020" s="78"/>
    </row>
    <row r="1021" ht="12.75">
      <c r="H1021" s="78"/>
    </row>
    <row r="1022" ht="12.75">
      <c r="H1022" s="78"/>
    </row>
    <row r="1023" ht="12.75">
      <c r="H1023" s="78"/>
    </row>
    <row r="1024" ht="12.75">
      <c r="H1024" s="78"/>
    </row>
    <row r="1025" ht="12.75">
      <c r="H1025" s="78"/>
    </row>
    <row r="1026" ht="12.75">
      <c r="H1026" s="78"/>
    </row>
    <row r="1027" ht="12.75">
      <c r="H1027" s="78"/>
    </row>
    <row r="1028" ht="12.75">
      <c r="H1028" s="78"/>
    </row>
    <row r="1029" ht="12.75">
      <c r="H1029" s="78"/>
    </row>
    <row r="1030" ht="12.75">
      <c r="H1030" s="78"/>
    </row>
    <row r="1031" ht="12.75">
      <c r="H1031" s="78"/>
    </row>
    <row r="1032" ht="12.75">
      <c r="H1032" s="78"/>
    </row>
    <row r="1033" ht="12.75">
      <c r="H1033" s="78"/>
    </row>
    <row r="1034" ht="12.75">
      <c r="H1034" s="78"/>
    </row>
    <row r="1035" ht="12.75">
      <c r="H1035" s="78"/>
    </row>
    <row r="1036" ht="12.75">
      <c r="H1036" s="78"/>
    </row>
    <row r="1037" ht="12.75">
      <c r="H1037" s="78"/>
    </row>
    <row r="1038" ht="12.75">
      <c r="H1038" s="78"/>
    </row>
    <row r="1039" ht="12.75">
      <c r="H1039" s="78"/>
    </row>
    <row r="1040" ht="12.75">
      <c r="H1040" s="78"/>
    </row>
    <row r="1041" ht="12.75">
      <c r="H1041" s="78"/>
    </row>
    <row r="1042" ht="12.75">
      <c r="H1042" s="78"/>
    </row>
    <row r="1043" ht="12.75">
      <c r="H1043" s="78"/>
    </row>
    <row r="1044" ht="12.75">
      <c r="H1044" s="78"/>
    </row>
    <row r="1045" ht="12.75">
      <c r="H1045" s="78"/>
    </row>
    <row r="1046" ht="12.75">
      <c r="H1046" s="78"/>
    </row>
    <row r="1047" ht="12.75">
      <c r="H1047" s="78"/>
    </row>
    <row r="1048" ht="12.75">
      <c r="H1048" s="78"/>
    </row>
    <row r="1049" ht="12.75">
      <c r="H1049" s="78"/>
    </row>
    <row r="1050" ht="12.75">
      <c r="H1050" s="78"/>
    </row>
    <row r="1051" ht="12.75">
      <c r="H1051" s="78"/>
    </row>
    <row r="1052" ht="12.75">
      <c r="H1052" s="78"/>
    </row>
    <row r="1053" ht="12.75">
      <c r="H1053" s="78"/>
    </row>
    <row r="1054" ht="12.75">
      <c r="H1054" s="78"/>
    </row>
    <row r="1055" ht="12.75">
      <c r="H1055" s="78"/>
    </row>
    <row r="1056" ht="12.75">
      <c r="H1056" s="78"/>
    </row>
    <row r="1057" ht="12.75">
      <c r="H1057" s="78"/>
    </row>
    <row r="1058" ht="12.75">
      <c r="H1058" s="78"/>
    </row>
    <row r="1059" ht="12.75">
      <c r="H1059" s="78"/>
    </row>
    <row r="1060" ht="12.75">
      <c r="H1060" s="78"/>
    </row>
    <row r="1061" ht="12.75">
      <c r="H1061" s="78"/>
    </row>
    <row r="1062" ht="12.75">
      <c r="H1062" s="78"/>
    </row>
    <row r="1063" ht="12.75">
      <c r="H1063" s="78"/>
    </row>
    <row r="1064" ht="12.75">
      <c r="H1064" s="78"/>
    </row>
    <row r="1065" ht="12.75">
      <c r="H1065" s="78"/>
    </row>
    <row r="1066" ht="12.75">
      <c r="H1066" s="78"/>
    </row>
    <row r="1067" ht="12.75">
      <c r="H1067" s="78"/>
    </row>
    <row r="1068" ht="12.75">
      <c r="H1068" s="78"/>
    </row>
    <row r="1069" ht="12.75">
      <c r="H1069" s="78"/>
    </row>
    <row r="1070" ht="12.75">
      <c r="H1070" s="78"/>
    </row>
    <row r="1071" ht="12.75">
      <c r="H1071" s="78"/>
    </row>
    <row r="1072" ht="12.75">
      <c r="H1072" s="78"/>
    </row>
    <row r="1073" ht="12.75">
      <c r="H1073" s="78"/>
    </row>
    <row r="1074" ht="12.75">
      <c r="H1074" s="78"/>
    </row>
    <row r="1075" ht="12.75">
      <c r="H1075" s="78"/>
    </row>
    <row r="1076" ht="12.75">
      <c r="H1076" s="78"/>
    </row>
    <row r="1077" ht="12.75">
      <c r="H1077" s="78"/>
    </row>
    <row r="1078" ht="12.75">
      <c r="H1078" s="78"/>
    </row>
    <row r="1079" ht="12.75">
      <c r="H1079" s="78"/>
    </row>
    <row r="1080" ht="12.75">
      <c r="H1080" s="78"/>
    </row>
    <row r="1081" ht="12.75">
      <c r="H1081" s="78"/>
    </row>
    <row r="1082" ht="12.75">
      <c r="H1082" s="78"/>
    </row>
    <row r="1083" ht="12.75">
      <c r="H1083" s="78"/>
    </row>
    <row r="1084" ht="12.75">
      <c r="H1084" s="78"/>
    </row>
    <row r="1085" ht="12.75">
      <c r="H1085" s="78"/>
    </row>
    <row r="1086" ht="12.75">
      <c r="H1086" s="78"/>
    </row>
    <row r="1087" ht="12.75">
      <c r="H1087" s="78"/>
    </row>
    <row r="1088" ht="12.75">
      <c r="H1088" s="78"/>
    </row>
    <row r="1089" ht="12.75">
      <c r="H1089" s="78"/>
    </row>
    <row r="1090" ht="12.75">
      <c r="H1090" s="78"/>
    </row>
    <row r="1091" ht="12.75">
      <c r="H1091" s="78"/>
    </row>
    <row r="1092" ht="12.75">
      <c r="H1092" s="78"/>
    </row>
    <row r="1093" ht="12.75">
      <c r="H1093" s="78"/>
    </row>
    <row r="1094" ht="12.75">
      <c r="H1094" s="78"/>
    </row>
    <row r="1095" ht="12.75">
      <c r="H1095" s="78"/>
    </row>
    <row r="1096" ht="12.75">
      <c r="H1096" s="78"/>
    </row>
    <row r="1097" ht="12.75">
      <c r="H1097" s="78"/>
    </row>
    <row r="1098" ht="12.75">
      <c r="H1098" s="78"/>
    </row>
    <row r="1099" ht="12.75">
      <c r="H1099" s="78"/>
    </row>
    <row r="1100" ht="12.75">
      <c r="H1100" s="78"/>
    </row>
    <row r="1101" ht="12.75">
      <c r="H1101" s="78"/>
    </row>
    <row r="1102" ht="12.75">
      <c r="H1102" s="78"/>
    </row>
    <row r="1103" ht="12.75">
      <c r="H1103" s="78"/>
    </row>
    <row r="1104" ht="12.75">
      <c r="H1104" s="78"/>
    </row>
    <row r="1105" ht="12.75">
      <c r="H1105" s="78"/>
    </row>
    <row r="1106" ht="12.75">
      <c r="H1106" s="78"/>
    </row>
    <row r="1107" ht="12.75">
      <c r="H1107" s="78"/>
    </row>
    <row r="1108" ht="12.75">
      <c r="H1108" s="78"/>
    </row>
    <row r="1109" ht="12.75">
      <c r="H1109" s="78"/>
    </row>
    <row r="1110" ht="12.75">
      <c r="H1110" s="78"/>
    </row>
    <row r="1111" ht="12.75">
      <c r="H1111" s="78"/>
    </row>
    <row r="1112" ht="12.75">
      <c r="H1112" s="78"/>
    </row>
    <row r="1113" ht="12.75">
      <c r="H1113" s="78"/>
    </row>
    <row r="1114" ht="12.75">
      <c r="H1114" s="78"/>
    </row>
    <row r="1115" ht="12.75">
      <c r="H1115" s="78"/>
    </row>
    <row r="1116" ht="12.75">
      <c r="H1116" s="78"/>
    </row>
    <row r="1117" ht="12.75">
      <c r="H1117" s="78"/>
    </row>
    <row r="1118" ht="12.75">
      <c r="H1118" s="78"/>
    </row>
    <row r="1119" ht="12.75">
      <c r="H1119" s="78"/>
    </row>
    <row r="1120" ht="12.75">
      <c r="H1120" s="78"/>
    </row>
    <row r="1121" ht="12.75">
      <c r="H1121" s="78"/>
    </row>
    <row r="1122" ht="12.75">
      <c r="H1122" s="78"/>
    </row>
    <row r="1123" ht="12.75">
      <c r="H1123" s="78"/>
    </row>
    <row r="1124" ht="12.75">
      <c r="H1124" s="78"/>
    </row>
    <row r="1125" ht="12.75">
      <c r="H1125" s="78"/>
    </row>
    <row r="1126" ht="12.75">
      <c r="H1126" s="78"/>
    </row>
    <row r="1127" ht="12.75">
      <c r="H1127" s="78"/>
    </row>
    <row r="1128" ht="12.75">
      <c r="H1128" s="78"/>
    </row>
    <row r="1129" ht="12.75">
      <c r="H1129" s="78"/>
    </row>
    <row r="1130" ht="12.75">
      <c r="H1130" s="78"/>
    </row>
    <row r="1131" ht="12.75">
      <c r="H1131" s="78"/>
    </row>
    <row r="1132" ht="12.75">
      <c r="H1132" s="78"/>
    </row>
    <row r="1133" ht="12.75">
      <c r="H1133" s="78"/>
    </row>
    <row r="1134" ht="12.75">
      <c r="H1134" s="78"/>
    </row>
    <row r="1135" ht="12.75">
      <c r="H1135" s="78"/>
    </row>
    <row r="1136" ht="12.75">
      <c r="H1136" s="78"/>
    </row>
    <row r="1137" ht="12.75">
      <c r="H1137" s="78"/>
    </row>
    <row r="1138" ht="12.75">
      <c r="H1138" s="78"/>
    </row>
    <row r="1139" ht="12.75">
      <c r="H1139" s="78"/>
    </row>
    <row r="1140" ht="12.75">
      <c r="H1140" s="78"/>
    </row>
    <row r="1141" ht="12.75">
      <c r="H1141" s="78"/>
    </row>
    <row r="1142" ht="12.75">
      <c r="H1142" s="78"/>
    </row>
    <row r="1143" ht="12.75">
      <c r="H1143" s="78"/>
    </row>
    <row r="1144" ht="12.75">
      <c r="H1144" s="78"/>
    </row>
    <row r="1145" ht="12.75">
      <c r="H1145" s="78"/>
    </row>
    <row r="1146" ht="12.75">
      <c r="H1146" s="78"/>
    </row>
    <row r="1147" ht="12.75">
      <c r="H1147" s="78"/>
    </row>
    <row r="1148" ht="12.75">
      <c r="H1148" s="78"/>
    </row>
    <row r="1149" ht="12.75">
      <c r="H1149" s="78"/>
    </row>
    <row r="1150" ht="12.75">
      <c r="H1150" s="78"/>
    </row>
    <row r="1151" ht="12.75">
      <c r="H1151" s="78"/>
    </row>
    <row r="1152" ht="12.75">
      <c r="H1152" s="78"/>
    </row>
    <row r="1153" ht="12.75">
      <c r="H1153" s="78"/>
    </row>
    <row r="1154" ht="12.75">
      <c r="H1154" s="78"/>
    </row>
    <row r="1155" ht="12.75">
      <c r="H1155" s="78"/>
    </row>
    <row r="1156" ht="12.75">
      <c r="H1156" s="78"/>
    </row>
    <row r="1157" ht="12.75">
      <c r="H1157" s="78"/>
    </row>
    <row r="1158" ht="12.75">
      <c r="H1158" s="78"/>
    </row>
    <row r="1159" ht="12.75">
      <c r="H1159" s="78"/>
    </row>
    <row r="1160" ht="12.75">
      <c r="H1160" s="78"/>
    </row>
    <row r="1161" ht="12.75">
      <c r="H1161" s="78"/>
    </row>
    <row r="1162" ht="12.75">
      <c r="H1162" s="78"/>
    </row>
    <row r="1163" ht="12.75">
      <c r="H1163" s="78"/>
    </row>
    <row r="1164" ht="12.75">
      <c r="H1164" s="78"/>
    </row>
    <row r="1165" ht="12.75">
      <c r="H1165" s="78"/>
    </row>
    <row r="1166" ht="12.75">
      <c r="H1166" s="78"/>
    </row>
    <row r="1167" ht="12.75">
      <c r="H1167" s="78"/>
    </row>
    <row r="1168" ht="12.75">
      <c r="H1168" s="78"/>
    </row>
    <row r="1169" ht="12.75">
      <c r="H1169" s="78"/>
    </row>
    <row r="1170" ht="12.75">
      <c r="H1170" s="78"/>
    </row>
    <row r="1171" ht="12.75">
      <c r="H1171" s="78"/>
    </row>
    <row r="1172" ht="12.75">
      <c r="H1172" s="78"/>
    </row>
    <row r="1173" ht="12.75">
      <c r="H1173" s="78"/>
    </row>
    <row r="1174" ht="12.75">
      <c r="H1174" s="78"/>
    </row>
    <row r="1175" ht="12.75">
      <c r="H1175" s="78"/>
    </row>
    <row r="1176" ht="12.75">
      <c r="H1176" s="78"/>
    </row>
    <row r="1177" ht="12.75">
      <c r="H1177" s="78"/>
    </row>
    <row r="1178" ht="12.75">
      <c r="H1178" s="78"/>
    </row>
    <row r="1179" ht="12.75">
      <c r="H1179" s="78"/>
    </row>
    <row r="1180" ht="12.75">
      <c r="H1180" s="78"/>
    </row>
    <row r="1181" ht="12.75">
      <c r="H1181" s="78"/>
    </row>
    <row r="1182" ht="12.75">
      <c r="H1182" s="78"/>
    </row>
    <row r="1183" ht="12.75">
      <c r="H1183" s="78"/>
    </row>
    <row r="1184" ht="12.75">
      <c r="H1184" s="78"/>
    </row>
    <row r="1185" ht="12.75">
      <c r="H1185" s="78"/>
    </row>
    <row r="1186" ht="12.75">
      <c r="H1186" s="78"/>
    </row>
    <row r="1187" ht="12.75">
      <c r="H1187" s="78"/>
    </row>
    <row r="1188" ht="12.75">
      <c r="H1188" s="78"/>
    </row>
    <row r="1189" ht="12.75">
      <c r="H1189" s="78"/>
    </row>
    <row r="1190" ht="12.75">
      <c r="H1190" s="78"/>
    </row>
    <row r="1191" ht="12.75">
      <c r="H1191" s="78"/>
    </row>
    <row r="1192" ht="12.75">
      <c r="H1192" s="78"/>
    </row>
    <row r="1193" ht="12.75">
      <c r="H1193" s="78"/>
    </row>
    <row r="1194" ht="12.75">
      <c r="H1194" s="78"/>
    </row>
    <row r="1195" ht="12.75">
      <c r="H1195" s="78"/>
    </row>
    <row r="1196" ht="12.75">
      <c r="H1196" s="78"/>
    </row>
    <row r="1197" ht="12.75">
      <c r="H1197" s="78"/>
    </row>
    <row r="1198" ht="12.75">
      <c r="H1198" s="78"/>
    </row>
    <row r="1199" ht="12.75">
      <c r="H1199" s="78"/>
    </row>
    <row r="1200" ht="12.75">
      <c r="H1200" s="78"/>
    </row>
    <row r="1201" ht="12.75">
      <c r="H1201" s="78"/>
    </row>
    <row r="1202" ht="12.75">
      <c r="H1202" s="78"/>
    </row>
    <row r="1203" ht="12.75">
      <c r="H1203" s="78"/>
    </row>
    <row r="1204" ht="12.75">
      <c r="H1204" s="78"/>
    </row>
    <row r="1205" ht="12.75">
      <c r="H1205" s="78"/>
    </row>
    <row r="1206" ht="12.75">
      <c r="H1206" s="78"/>
    </row>
    <row r="1207" ht="12.75">
      <c r="H1207" s="78"/>
    </row>
    <row r="1208" ht="12.75">
      <c r="H1208" s="78"/>
    </row>
    <row r="1209" ht="12.75">
      <c r="H1209" s="78"/>
    </row>
    <row r="1210" ht="12.75">
      <c r="H1210" s="78"/>
    </row>
    <row r="1211" ht="12.75">
      <c r="H1211" s="78"/>
    </row>
    <row r="1212" ht="12.75">
      <c r="H1212" s="78"/>
    </row>
    <row r="1213" ht="12.75">
      <c r="H1213" s="78"/>
    </row>
    <row r="1214" ht="12.75">
      <c r="H1214" s="78"/>
    </row>
    <row r="1215" ht="12.75">
      <c r="H1215" s="78"/>
    </row>
    <row r="1216" ht="12.75">
      <c r="H1216" s="78"/>
    </row>
    <row r="1217" ht="12.75">
      <c r="H1217" s="78"/>
    </row>
    <row r="1218" ht="12.75">
      <c r="H1218" s="78"/>
    </row>
    <row r="1219" ht="12.75">
      <c r="H1219" s="78"/>
    </row>
    <row r="1220" ht="12.75">
      <c r="H1220" s="78"/>
    </row>
    <row r="1221" ht="12.75">
      <c r="H1221" s="78"/>
    </row>
    <row r="1222" ht="12.75">
      <c r="H1222" s="78"/>
    </row>
    <row r="1223" ht="12.75">
      <c r="H1223" s="78"/>
    </row>
    <row r="1224" ht="12.75">
      <c r="H1224" s="78"/>
    </row>
    <row r="1225" ht="12.75">
      <c r="H1225" s="78"/>
    </row>
    <row r="1226" ht="12.75">
      <c r="H1226" s="78"/>
    </row>
    <row r="1227" ht="12.75">
      <c r="H1227" s="78"/>
    </row>
    <row r="1228" ht="12.75">
      <c r="H1228" s="78"/>
    </row>
    <row r="1229" ht="12.75">
      <c r="H1229" s="78"/>
    </row>
    <row r="1230" ht="12.75">
      <c r="H1230" s="78"/>
    </row>
    <row r="1231" ht="12.75">
      <c r="H1231" s="78"/>
    </row>
    <row r="1232" ht="12.75">
      <c r="H1232" s="78"/>
    </row>
    <row r="1233" ht="12.75">
      <c r="H1233" s="78"/>
    </row>
    <row r="1234" ht="12.75">
      <c r="H1234" s="78"/>
    </row>
    <row r="1235" ht="12.75">
      <c r="H1235" s="78"/>
    </row>
    <row r="1236" ht="12.75">
      <c r="H1236" s="78"/>
    </row>
    <row r="1237" ht="12.75">
      <c r="H1237" s="78"/>
    </row>
    <row r="1238" ht="12.75">
      <c r="H1238" s="78"/>
    </row>
    <row r="1239" ht="12.75">
      <c r="H1239" s="78"/>
    </row>
    <row r="1240" ht="12.75">
      <c r="H1240" s="78"/>
    </row>
    <row r="1241" ht="12.75">
      <c r="H1241" s="78"/>
    </row>
    <row r="1242" ht="12.75">
      <c r="H1242" s="78"/>
    </row>
    <row r="1243" ht="12.75">
      <c r="H1243" s="78"/>
    </row>
    <row r="1244" ht="12.75">
      <c r="H1244" s="78"/>
    </row>
    <row r="1245" ht="12.75">
      <c r="H1245" s="78"/>
    </row>
    <row r="1246" ht="12.75">
      <c r="H1246" s="78"/>
    </row>
    <row r="1247" ht="12.75">
      <c r="H1247" s="78"/>
    </row>
    <row r="1248" ht="12.75">
      <c r="H1248" s="78"/>
    </row>
    <row r="1249" ht="12.75">
      <c r="H1249" s="78"/>
    </row>
    <row r="1250" ht="12.75">
      <c r="H1250" s="78"/>
    </row>
    <row r="1251" ht="12.75">
      <c r="H1251" s="78"/>
    </row>
    <row r="1252" ht="12.75">
      <c r="H1252" s="78"/>
    </row>
    <row r="1253" ht="12.75">
      <c r="H1253" s="78"/>
    </row>
    <row r="1254" ht="12.75">
      <c r="H1254" s="78"/>
    </row>
    <row r="1255" ht="12.75">
      <c r="H1255" s="78"/>
    </row>
    <row r="1256" ht="12.75">
      <c r="H1256" s="78"/>
    </row>
    <row r="1257" ht="12.75">
      <c r="H1257" s="78"/>
    </row>
    <row r="1258" ht="12.75">
      <c r="H1258" s="78"/>
    </row>
    <row r="1259" ht="12.75">
      <c r="H1259" s="78"/>
    </row>
    <row r="1260" ht="12.75">
      <c r="H1260" s="78"/>
    </row>
    <row r="1261" ht="12.75">
      <c r="H1261" s="78"/>
    </row>
    <row r="1262" ht="12.75">
      <c r="H1262" s="78"/>
    </row>
    <row r="1263" ht="12.75">
      <c r="H1263" s="78"/>
    </row>
    <row r="1264" ht="12.75">
      <c r="H1264" s="78"/>
    </row>
    <row r="1265" ht="12.75">
      <c r="H1265" s="78"/>
    </row>
    <row r="1266" ht="12.75">
      <c r="H1266" s="78"/>
    </row>
    <row r="1267" ht="12.75">
      <c r="H1267" s="78"/>
    </row>
    <row r="1268" ht="12.75">
      <c r="H1268" s="78"/>
    </row>
    <row r="1269" ht="12.75">
      <c r="H1269" s="78"/>
    </row>
    <row r="1270" ht="12.75">
      <c r="H1270" s="78"/>
    </row>
    <row r="1271" ht="12.75">
      <c r="H1271" s="78"/>
    </row>
    <row r="1272" ht="12.75">
      <c r="H1272" s="78"/>
    </row>
    <row r="1273" ht="12.75">
      <c r="H1273" s="78"/>
    </row>
    <row r="1274" ht="12.75">
      <c r="H1274" s="78"/>
    </row>
    <row r="1275" ht="12.75">
      <c r="H1275" s="78"/>
    </row>
    <row r="1276" ht="12.75">
      <c r="H1276" s="78"/>
    </row>
    <row r="1277" ht="12.75">
      <c r="H1277" s="78"/>
    </row>
    <row r="1278" ht="12.75">
      <c r="H1278" s="78"/>
    </row>
    <row r="1279" ht="12.75">
      <c r="H1279" s="78"/>
    </row>
    <row r="1280" ht="12.75">
      <c r="H1280" s="78"/>
    </row>
    <row r="1281" ht="12.75">
      <c r="H1281" s="78"/>
    </row>
    <row r="1282" ht="12.75">
      <c r="H1282" s="78"/>
    </row>
    <row r="1283" ht="12.75">
      <c r="H1283" s="78"/>
    </row>
    <row r="1284" ht="12.75">
      <c r="H1284" s="78"/>
    </row>
    <row r="1285" ht="12.75">
      <c r="H1285" s="78"/>
    </row>
    <row r="1286" ht="12.75">
      <c r="H1286" s="78"/>
    </row>
    <row r="1287" ht="12.75">
      <c r="H1287" s="78"/>
    </row>
    <row r="1288" ht="12.75">
      <c r="H1288" s="78"/>
    </row>
    <row r="1289" ht="12.75">
      <c r="H1289" s="78"/>
    </row>
    <row r="1290" ht="12.75">
      <c r="H1290" s="78"/>
    </row>
    <row r="1291" ht="12.75">
      <c r="H1291" s="78"/>
    </row>
    <row r="1292" ht="12.75">
      <c r="H1292" s="78"/>
    </row>
    <row r="1293" ht="12.75">
      <c r="H1293" s="78"/>
    </row>
    <row r="1294" ht="12.75">
      <c r="H1294" s="78"/>
    </row>
    <row r="1295" ht="12.75">
      <c r="H1295" s="78"/>
    </row>
    <row r="1296" ht="12.75">
      <c r="H1296" s="78"/>
    </row>
    <row r="1297" ht="12.75">
      <c r="H1297" s="78"/>
    </row>
    <row r="1298" ht="12.75">
      <c r="H1298" s="78"/>
    </row>
    <row r="1299" ht="12.75">
      <c r="H1299" s="78"/>
    </row>
    <row r="1300" ht="12.75">
      <c r="H1300" s="78"/>
    </row>
    <row r="1301" ht="12.75">
      <c r="H1301" s="78"/>
    </row>
    <row r="1302" ht="12.75">
      <c r="H1302" s="78"/>
    </row>
    <row r="1303" ht="12.75">
      <c r="H1303" s="78"/>
    </row>
    <row r="1304" ht="12.75">
      <c r="H1304" s="78"/>
    </row>
    <row r="1305" ht="12.75">
      <c r="H1305" s="78"/>
    </row>
    <row r="1306" ht="12.75">
      <c r="H1306" s="78"/>
    </row>
    <row r="1307" ht="12.75">
      <c r="H1307" s="78"/>
    </row>
    <row r="1308" ht="12.75">
      <c r="H1308" s="78"/>
    </row>
    <row r="1309" ht="12.75">
      <c r="H1309" s="78"/>
    </row>
    <row r="1310" ht="12.75">
      <c r="H1310" s="78"/>
    </row>
    <row r="1311" ht="12.75">
      <c r="H1311" s="78"/>
    </row>
    <row r="1312" ht="12.75">
      <c r="H1312" s="78"/>
    </row>
    <row r="1313" ht="12.75">
      <c r="H1313" s="78"/>
    </row>
    <row r="1314" ht="12.75">
      <c r="H1314" s="78"/>
    </row>
    <row r="1315" ht="12.75">
      <c r="H1315" s="78"/>
    </row>
    <row r="1316" ht="12.75">
      <c r="H1316" s="78"/>
    </row>
    <row r="1317" ht="12.75">
      <c r="H1317" s="78"/>
    </row>
    <row r="1318" ht="12.75">
      <c r="H1318" s="78"/>
    </row>
    <row r="1319" ht="12.75">
      <c r="H1319" s="78"/>
    </row>
    <row r="1320" ht="12.75">
      <c r="H1320" s="78"/>
    </row>
    <row r="1321" ht="12.75">
      <c r="H1321" s="78"/>
    </row>
    <row r="1322" ht="12.75">
      <c r="H1322" s="78"/>
    </row>
    <row r="1323" ht="12.75">
      <c r="H1323" s="78"/>
    </row>
    <row r="1324" ht="12.75">
      <c r="H1324" s="78"/>
    </row>
    <row r="1325" ht="12.75">
      <c r="H1325" s="78"/>
    </row>
    <row r="1326" ht="12.75">
      <c r="H1326" s="78"/>
    </row>
    <row r="1327" ht="12.75">
      <c r="H1327" s="78"/>
    </row>
    <row r="1328" ht="12.75">
      <c r="H1328" s="78"/>
    </row>
    <row r="1329" ht="12.75">
      <c r="H1329" s="78"/>
    </row>
    <row r="1330" ht="12.75">
      <c r="H1330" s="78"/>
    </row>
    <row r="1331" ht="12.75">
      <c r="H1331" s="78"/>
    </row>
    <row r="1332" ht="12.75">
      <c r="H1332" s="78"/>
    </row>
    <row r="1333" ht="12.75">
      <c r="H1333" s="78"/>
    </row>
    <row r="1334" ht="12.75">
      <c r="H1334" s="78"/>
    </row>
    <row r="1335" ht="12.75">
      <c r="H1335" s="78"/>
    </row>
    <row r="1336" ht="12.75">
      <c r="H1336" s="78"/>
    </row>
    <row r="1337" ht="12.75">
      <c r="H1337" s="78"/>
    </row>
    <row r="1338" ht="12.75">
      <c r="H1338" s="78"/>
    </row>
    <row r="1339" ht="12.75">
      <c r="H1339" s="78"/>
    </row>
    <row r="1340" ht="12.75">
      <c r="H1340" s="78"/>
    </row>
    <row r="1341" ht="12.75">
      <c r="H1341" s="78"/>
    </row>
    <row r="1342" ht="12.75">
      <c r="H1342" s="78"/>
    </row>
    <row r="1343" ht="12.75">
      <c r="H1343" s="78"/>
    </row>
    <row r="1344" ht="12.75">
      <c r="H1344" s="78"/>
    </row>
    <row r="1345" ht="12.75">
      <c r="H1345" s="78"/>
    </row>
    <row r="1346" ht="12.75">
      <c r="H1346" s="78"/>
    </row>
    <row r="1347" ht="12.75">
      <c r="H1347" s="78"/>
    </row>
    <row r="1348" ht="12.75">
      <c r="H1348" s="78"/>
    </row>
    <row r="1349" ht="12.75">
      <c r="H1349" s="78"/>
    </row>
    <row r="1350" ht="12.75">
      <c r="H1350" s="78"/>
    </row>
    <row r="1351" ht="12.75">
      <c r="H1351" s="78"/>
    </row>
    <row r="1352" ht="12.75">
      <c r="H1352" s="78"/>
    </row>
    <row r="1353" ht="12.75">
      <c r="H1353" s="78"/>
    </row>
    <row r="1354" ht="12.75">
      <c r="H1354" s="78"/>
    </row>
    <row r="1355" ht="12.75">
      <c r="H1355" s="78"/>
    </row>
    <row r="1356" ht="12.75">
      <c r="H1356" s="78"/>
    </row>
    <row r="1357" ht="12.75">
      <c r="H1357" s="78"/>
    </row>
    <row r="1358" ht="12.75">
      <c r="H1358" s="78"/>
    </row>
    <row r="1359" ht="12.75">
      <c r="H1359" s="78"/>
    </row>
    <row r="1360" ht="12.75">
      <c r="H1360" s="78"/>
    </row>
    <row r="1361" ht="12.75">
      <c r="H1361" s="78"/>
    </row>
    <row r="1362" ht="12.75">
      <c r="H1362" s="78"/>
    </row>
    <row r="1363" ht="12.75">
      <c r="H1363" s="78"/>
    </row>
    <row r="1364" ht="12.75">
      <c r="H1364" s="78"/>
    </row>
    <row r="1365" ht="12.75">
      <c r="H1365" s="78"/>
    </row>
    <row r="1366" ht="12.75">
      <c r="H1366" s="78"/>
    </row>
    <row r="1367" ht="12.75">
      <c r="H1367" s="78"/>
    </row>
    <row r="1368" ht="12.75">
      <c r="H1368" s="78"/>
    </row>
    <row r="1369" ht="12.75">
      <c r="H1369" s="78"/>
    </row>
    <row r="1370" ht="12.75">
      <c r="H1370" s="78"/>
    </row>
    <row r="1371" ht="12.75">
      <c r="H1371" s="78"/>
    </row>
    <row r="1372" ht="12.75">
      <c r="H1372" s="78"/>
    </row>
    <row r="1373" ht="12.75">
      <c r="H1373" s="78"/>
    </row>
    <row r="1374" ht="12.75">
      <c r="H1374" s="78"/>
    </row>
    <row r="1375" ht="12.75">
      <c r="H1375" s="78"/>
    </row>
    <row r="1376" ht="12.75">
      <c r="H1376" s="78"/>
    </row>
    <row r="1377" ht="12.75">
      <c r="H1377" s="78"/>
    </row>
    <row r="1378" ht="12.75">
      <c r="H1378" s="78"/>
    </row>
    <row r="1379" ht="12.75">
      <c r="H1379" s="78"/>
    </row>
    <row r="1380" ht="12.75">
      <c r="H1380" s="78"/>
    </row>
    <row r="1381" ht="12.75">
      <c r="H1381" s="78"/>
    </row>
    <row r="1382" ht="12.75">
      <c r="H1382" s="78"/>
    </row>
    <row r="1383" ht="12.75">
      <c r="H1383" s="78"/>
    </row>
    <row r="1384" ht="12.75">
      <c r="H1384" s="78"/>
    </row>
    <row r="1385" ht="12.75">
      <c r="H1385" s="78"/>
    </row>
    <row r="1386" ht="12.75">
      <c r="H1386" s="78"/>
    </row>
    <row r="1387" ht="12.75">
      <c r="H1387" s="78"/>
    </row>
    <row r="1388" ht="12.75">
      <c r="H1388" s="78"/>
    </row>
    <row r="1389" ht="12.75">
      <c r="H1389" s="78"/>
    </row>
    <row r="1390" ht="12.75">
      <c r="H1390" s="78"/>
    </row>
    <row r="1391" ht="12.75">
      <c r="H1391" s="78"/>
    </row>
    <row r="1392" ht="12.75">
      <c r="H1392" s="78"/>
    </row>
    <row r="1393" ht="12.75">
      <c r="H1393" s="78"/>
    </row>
    <row r="1394" ht="12.75">
      <c r="H1394" s="78"/>
    </row>
    <row r="1395" ht="12.75">
      <c r="H1395" s="78"/>
    </row>
    <row r="1396" ht="12.75">
      <c r="H1396" s="78"/>
    </row>
    <row r="1397" ht="12.75">
      <c r="H1397" s="78"/>
    </row>
    <row r="1398" ht="12.75">
      <c r="H1398" s="78"/>
    </row>
    <row r="1399" ht="12.75">
      <c r="H1399" s="78"/>
    </row>
    <row r="1400" ht="12.75">
      <c r="H1400" s="78"/>
    </row>
    <row r="1401" ht="12.75">
      <c r="H1401" s="78"/>
    </row>
    <row r="1402" ht="12.75">
      <c r="H1402" s="78"/>
    </row>
    <row r="1403" ht="12.75">
      <c r="H1403" s="78"/>
    </row>
    <row r="1404" ht="12.75">
      <c r="H1404" s="78"/>
    </row>
    <row r="1405" ht="12.75">
      <c r="H1405" s="78"/>
    </row>
    <row r="1406" ht="12.75">
      <c r="H1406" s="78"/>
    </row>
    <row r="1407" ht="12.75">
      <c r="H1407" s="78"/>
    </row>
    <row r="1408" ht="12.75">
      <c r="H1408" s="78"/>
    </row>
    <row r="1409" ht="12.75">
      <c r="H1409" s="78"/>
    </row>
    <row r="1410" ht="12.75">
      <c r="H1410" s="78"/>
    </row>
    <row r="1411" ht="12.75">
      <c r="H1411" s="78"/>
    </row>
    <row r="1412" ht="12.75">
      <c r="H1412" s="78"/>
    </row>
    <row r="1413" ht="12.75">
      <c r="H1413" s="78"/>
    </row>
    <row r="1414" ht="12.75">
      <c r="H1414" s="78"/>
    </row>
    <row r="1415" ht="12.75">
      <c r="H1415" s="78"/>
    </row>
    <row r="1416" ht="12.75">
      <c r="H1416" s="78"/>
    </row>
    <row r="1417" ht="12.75">
      <c r="H1417" s="78"/>
    </row>
    <row r="1418" ht="12.75">
      <c r="H1418" s="78"/>
    </row>
    <row r="1419" ht="12.75">
      <c r="H1419" s="78"/>
    </row>
    <row r="1420" ht="12.75">
      <c r="H1420" s="78"/>
    </row>
    <row r="1421" ht="12.75">
      <c r="H1421" s="78"/>
    </row>
    <row r="1422" ht="12.75">
      <c r="H1422" s="78"/>
    </row>
    <row r="1423" ht="12.75">
      <c r="H1423" s="78"/>
    </row>
    <row r="1424" ht="12.75">
      <c r="H1424" s="78"/>
    </row>
    <row r="1425" ht="12.75">
      <c r="H1425" s="78"/>
    </row>
    <row r="1426" ht="12.75">
      <c r="H1426" s="78"/>
    </row>
    <row r="1427" ht="12.75">
      <c r="H1427" s="78"/>
    </row>
    <row r="1428" ht="12.75">
      <c r="H1428" s="78"/>
    </row>
    <row r="1429" ht="12.75">
      <c r="H1429" s="78"/>
    </row>
    <row r="1430" ht="12.75">
      <c r="H1430" s="78"/>
    </row>
    <row r="1431" ht="12.75">
      <c r="H1431" s="78"/>
    </row>
    <row r="1432" ht="12.75">
      <c r="H1432" s="78"/>
    </row>
    <row r="1433" ht="12.75">
      <c r="H1433" s="78"/>
    </row>
    <row r="1434" ht="12.75">
      <c r="H1434" s="78"/>
    </row>
    <row r="1435" ht="12.75">
      <c r="H1435" s="78"/>
    </row>
    <row r="1436" ht="12.75">
      <c r="H1436" s="78"/>
    </row>
    <row r="1437" ht="12.75">
      <c r="H1437" s="78"/>
    </row>
    <row r="1438" ht="12.75">
      <c r="H1438" s="78"/>
    </row>
    <row r="1439" ht="12.75">
      <c r="H1439" s="78"/>
    </row>
    <row r="1440" ht="12.75">
      <c r="H1440" s="78"/>
    </row>
    <row r="1441" ht="12.75">
      <c r="H1441" s="78"/>
    </row>
    <row r="1442" ht="12.75">
      <c r="H1442" s="78"/>
    </row>
    <row r="1443" ht="12.75">
      <c r="H1443" s="78"/>
    </row>
    <row r="1444" ht="12.75">
      <c r="H1444" s="78"/>
    </row>
    <row r="1445" ht="12.75">
      <c r="H1445" s="78"/>
    </row>
    <row r="1446" ht="12.75">
      <c r="H1446" s="78"/>
    </row>
    <row r="1447" ht="12.75">
      <c r="H1447" s="78"/>
    </row>
    <row r="1448" ht="12.75">
      <c r="H1448" s="78"/>
    </row>
    <row r="1449" ht="12.75">
      <c r="H1449" s="78"/>
    </row>
    <row r="1450" ht="12.75">
      <c r="H1450" s="78"/>
    </row>
    <row r="1451" ht="12.75">
      <c r="H1451" s="78"/>
    </row>
    <row r="1452" ht="12.75">
      <c r="H1452" s="78"/>
    </row>
    <row r="1453" ht="12.75">
      <c r="H1453" s="78"/>
    </row>
    <row r="1454" ht="12.75">
      <c r="H1454" s="78"/>
    </row>
    <row r="1455" ht="12.75">
      <c r="H1455" s="78"/>
    </row>
    <row r="1456" ht="12.75">
      <c r="H1456" s="78"/>
    </row>
    <row r="1457" ht="12.75">
      <c r="H1457" s="78"/>
    </row>
    <row r="1458" ht="12.75">
      <c r="H1458" s="78"/>
    </row>
    <row r="1459" ht="12.75">
      <c r="H1459" s="78"/>
    </row>
    <row r="1460" ht="12.75">
      <c r="H1460" s="78"/>
    </row>
    <row r="1461" ht="12.75">
      <c r="H1461" s="78"/>
    </row>
    <row r="1462" ht="12.75">
      <c r="H1462" s="78"/>
    </row>
    <row r="1463" ht="12.75">
      <c r="H1463" s="78"/>
    </row>
    <row r="1464" ht="12.75">
      <c r="H1464" s="78"/>
    </row>
    <row r="1465" ht="12.75">
      <c r="H1465" s="78"/>
    </row>
    <row r="1466" ht="12.75">
      <c r="H1466" s="78"/>
    </row>
    <row r="1467" ht="12.75">
      <c r="H1467" s="78"/>
    </row>
    <row r="1468" ht="12.75">
      <c r="H1468" s="78"/>
    </row>
    <row r="1469" ht="12.75">
      <c r="H1469" s="78"/>
    </row>
    <row r="1470" ht="12.75">
      <c r="H1470" s="78"/>
    </row>
    <row r="1471" ht="12.75">
      <c r="H1471" s="78"/>
    </row>
    <row r="1472" ht="12.75">
      <c r="H1472" s="78"/>
    </row>
    <row r="1473" ht="12.75">
      <c r="H1473" s="78"/>
    </row>
    <row r="1474" ht="12.75">
      <c r="H1474" s="78"/>
    </row>
    <row r="1475" ht="12.75">
      <c r="H1475" s="78"/>
    </row>
    <row r="1476" ht="12.75">
      <c r="H1476" s="78"/>
    </row>
    <row r="1477" ht="12.75">
      <c r="H1477" s="78"/>
    </row>
    <row r="1478" ht="12.75">
      <c r="H1478" s="78"/>
    </row>
    <row r="1479" ht="12.75">
      <c r="H1479" s="78"/>
    </row>
    <row r="1480" ht="12.75">
      <c r="H1480" s="78"/>
    </row>
    <row r="1481" ht="12.75">
      <c r="H1481" s="78"/>
    </row>
    <row r="1482" ht="12.75">
      <c r="H1482" s="78"/>
    </row>
    <row r="1483" ht="12.75">
      <c r="H1483" s="78"/>
    </row>
    <row r="1484" ht="12.75">
      <c r="H1484" s="78"/>
    </row>
    <row r="1485" ht="12.75">
      <c r="H1485" s="78"/>
    </row>
    <row r="1486" ht="12.75">
      <c r="H1486" s="78"/>
    </row>
    <row r="1487" ht="12.75">
      <c r="H1487" s="78"/>
    </row>
    <row r="1488" ht="12.75">
      <c r="H1488" s="78"/>
    </row>
    <row r="1489" ht="12.75">
      <c r="H1489" s="78"/>
    </row>
    <row r="1490" ht="12.75">
      <c r="H1490" s="78"/>
    </row>
    <row r="1491" ht="12.75">
      <c r="H1491" s="78"/>
    </row>
    <row r="1492" ht="12.75">
      <c r="H1492" s="78"/>
    </row>
    <row r="1493" ht="12.75">
      <c r="H1493" s="78"/>
    </row>
    <row r="1494" ht="12.75">
      <c r="H1494" s="78"/>
    </row>
    <row r="1495" ht="12.75">
      <c r="H1495" s="78"/>
    </row>
    <row r="1496" ht="12.75">
      <c r="H1496" s="78"/>
    </row>
    <row r="1497" ht="12.75">
      <c r="H1497" s="78"/>
    </row>
    <row r="1498" ht="12.75">
      <c r="H1498" s="78"/>
    </row>
    <row r="1499" ht="12.75">
      <c r="H1499" s="78"/>
    </row>
    <row r="1500" ht="12.75">
      <c r="H1500" s="78"/>
    </row>
    <row r="1501" ht="12.75">
      <c r="H1501" s="78"/>
    </row>
    <row r="1502" ht="12.75">
      <c r="H1502" s="78"/>
    </row>
    <row r="1503" ht="12.75">
      <c r="H1503" s="78"/>
    </row>
    <row r="1504" ht="12.75">
      <c r="H1504" s="78"/>
    </row>
    <row r="1505" ht="12.75">
      <c r="H1505" s="78"/>
    </row>
    <row r="1506" ht="12.75">
      <c r="H1506" s="78"/>
    </row>
    <row r="1507" ht="12.75">
      <c r="H1507" s="78"/>
    </row>
    <row r="1508" ht="12.75">
      <c r="H1508" s="78"/>
    </row>
    <row r="1509" ht="12.75">
      <c r="H1509" s="78"/>
    </row>
    <row r="1510" ht="12.75">
      <c r="H1510" s="78"/>
    </row>
    <row r="1511" ht="12.75">
      <c r="H1511" s="78"/>
    </row>
    <row r="1512" ht="12.75">
      <c r="H1512" s="78"/>
    </row>
    <row r="1513" ht="12.75">
      <c r="H1513" s="78"/>
    </row>
    <row r="1514" ht="12.75">
      <c r="H1514" s="78"/>
    </row>
    <row r="1515" ht="12.75">
      <c r="H1515" s="78"/>
    </row>
    <row r="1516" ht="12.75">
      <c r="H1516" s="78"/>
    </row>
    <row r="1517" ht="12.75">
      <c r="H1517" s="78"/>
    </row>
    <row r="1518" ht="12.75">
      <c r="H1518" s="78"/>
    </row>
    <row r="1519" ht="12.75">
      <c r="H1519" s="78"/>
    </row>
    <row r="1520" ht="12.75">
      <c r="H1520" s="78"/>
    </row>
    <row r="1521" ht="12.75">
      <c r="H1521" s="78"/>
    </row>
    <row r="1522" ht="12.75">
      <c r="H1522" s="78"/>
    </row>
    <row r="1523" ht="12.75">
      <c r="H1523" s="78"/>
    </row>
    <row r="1524" ht="12.75">
      <c r="H1524" s="78"/>
    </row>
    <row r="1525" ht="12.75">
      <c r="H1525" s="78"/>
    </row>
    <row r="1526" ht="12.75">
      <c r="H1526" s="78"/>
    </row>
    <row r="1527" ht="12.75">
      <c r="H1527" s="78"/>
    </row>
    <row r="1528" ht="12.75">
      <c r="H1528" s="78"/>
    </row>
    <row r="1529" ht="12.75">
      <c r="H1529" s="78"/>
    </row>
    <row r="1530" ht="12.75">
      <c r="H1530" s="78"/>
    </row>
    <row r="1531" ht="12.75">
      <c r="H1531" s="78"/>
    </row>
    <row r="1532" ht="12.75">
      <c r="H1532" s="78"/>
    </row>
    <row r="1533" ht="12.75">
      <c r="H1533" s="78"/>
    </row>
    <row r="1534" ht="12.75">
      <c r="H1534" s="78"/>
    </row>
    <row r="1535" ht="12.75">
      <c r="H1535" s="78"/>
    </row>
    <row r="1536" ht="12.75">
      <c r="H1536" s="78"/>
    </row>
    <row r="1537" ht="12.75">
      <c r="H1537" s="78"/>
    </row>
    <row r="1538" ht="12.75">
      <c r="H1538" s="78"/>
    </row>
    <row r="1539" ht="12.75">
      <c r="H1539" s="78"/>
    </row>
    <row r="1540" ht="12.75">
      <c r="H1540" s="78"/>
    </row>
    <row r="1541" ht="12.75">
      <c r="H1541" s="78"/>
    </row>
    <row r="1542" ht="12.75">
      <c r="H1542" s="78"/>
    </row>
    <row r="1543" ht="12.75">
      <c r="H1543" s="78"/>
    </row>
    <row r="1544" ht="12.75">
      <c r="H1544" s="78"/>
    </row>
    <row r="1545" ht="12.75">
      <c r="H1545" s="78"/>
    </row>
    <row r="1546" ht="12.75">
      <c r="H1546" s="78"/>
    </row>
    <row r="1547" ht="12.75">
      <c r="H1547" s="78"/>
    </row>
    <row r="1548" ht="12.75">
      <c r="H1548" s="78"/>
    </row>
    <row r="1549" ht="12.75">
      <c r="H1549" s="78"/>
    </row>
    <row r="1550" ht="12.75">
      <c r="H1550" s="78"/>
    </row>
    <row r="1551" ht="12.75">
      <c r="H1551" s="78"/>
    </row>
    <row r="1552" ht="12.75">
      <c r="H1552" s="78"/>
    </row>
    <row r="1553" ht="12.75">
      <c r="H1553" s="78"/>
    </row>
    <row r="1554" ht="12.75">
      <c r="H1554" s="78"/>
    </row>
    <row r="1555" ht="12.75">
      <c r="H1555" s="78"/>
    </row>
    <row r="1556" ht="12.75">
      <c r="H1556" s="78"/>
    </row>
    <row r="1557" ht="12.75">
      <c r="H1557" s="78"/>
    </row>
    <row r="1558" ht="12.75">
      <c r="H1558" s="78"/>
    </row>
    <row r="1559" ht="12.75">
      <c r="H1559" s="78"/>
    </row>
    <row r="1560" ht="12.75">
      <c r="H1560" s="78"/>
    </row>
    <row r="1561" ht="12.75">
      <c r="H1561" s="78"/>
    </row>
    <row r="1562" ht="12.75">
      <c r="H1562" s="78"/>
    </row>
    <row r="1563" ht="12.75">
      <c r="H1563" s="78"/>
    </row>
    <row r="1564" ht="12.75">
      <c r="H1564" s="78"/>
    </row>
    <row r="1565" ht="12.75">
      <c r="H1565" s="78"/>
    </row>
    <row r="1566" ht="12.75">
      <c r="H1566" s="78"/>
    </row>
    <row r="1567" ht="12.75">
      <c r="H1567" s="78"/>
    </row>
    <row r="1568" ht="12.75">
      <c r="H1568" s="78"/>
    </row>
    <row r="1569" ht="12.75">
      <c r="H1569" s="78"/>
    </row>
    <row r="1570" ht="12.75">
      <c r="H1570" s="78"/>
    </row>
    <row r="1571" ht="12.75">
      <c r="H1571" s="78"/>
    </row>
    <row r="1572" ht="12.75">
      <c r="H1572" s="78"/>
    </row>
    <row r="1573" ht="12.75">
      <c r="H1573" s="78"/>
    </row>
    <row r="1574" ht="12.75">
      <c r="H1574" s="78"/>
    </row>
    <row r="1575" ht="12.75">
      <c r="H1575" s="78"/>
    </row>
    <row r="1576" ht="12.75">
      <c r="H1576" s="78"/>
    </row>
    <row r="1577" ht="12.75">
      <c r="H1577" s="78"/>
    </row>
    <row r="1578" ht="12.75">
      <c r="H1578" s="78"/>
    </row>
    <row r="1579" ht="12.75">
      <c r="H1579" s="78"/>
    </row>
    <row r="1580" ht="12.75">
      <c r="H1580" s="78"/>
    </row>
    <row r="1581" ht="12.75">
      <c r="H1581" s="78"/>
    </row>
    <row r="1582" ht="12.75">
      <c r="H1582" s="78"/>
    </row>
    <row r="1583" ht="12.75">
      <c r="H1583" s="78"/>
    </row>
    <row r="1584" ht="12.75">
      <c r="H1584" s="78"/>
    </row>
    <row r="1585" ht="12.75">
      <c r="H1585" s="78"/>
    </row>
    <row r="1586" ht="12.75">
      <c r="H1586" s="78"/>
    </row>
    <row r="1587" ht="12.75">
      <c r="H1587" s="78"/>
    </row>
    <row r="1588" ht="12.75">
      <c r="H1588" s="78"/>
    </row>
    <row r="1589" ht="12.75">
      <c r="H1589" s="78"/>
    </row>
    <row r="1590" ht="12.75">
      <c r="H1590" s="78"/>
    </row>
    <row r="1591" ht="12.75">
      <c r="H1591" s="78"/>
    </row>
    <row r="1592" ht="12.75">
      <c r="H1592" s="78"/>
    </row>
    <row r="1593" ht="12.75">
      <c r="H1593" s="78"/>
    </row>
    <row r="1594" ht="12.75">
      <c r="H1594" s="78"/>
    </row>
    <row r="1595" ht="12.75">
      <c r="H1595" s="78"/>
    </row>
    <row r="1596" ht="12.75">
      <c r="H1596" s="78"/>
    </row>
    <row r="1597" ht="12.75">
      <c r="H1597" s="78"/>
    </row>
    <row r="1598" ht="12.75">
      <c r="H1598" s="78"/>
    </row>
    <row r="1599" ht="12.75">
      <c r="H1599" s="78"/>
    </row>
    <row r="1600" ht="12.75">
      <c r="H1600" s="78"/>
    </row>
    <row r="1601" ht="12.75">
      <c r="H1601" s="78"/>
    </row>
    <row r="1602" ht="12.75">
      <c r="H1602" s="78"/>
    </row>
    <row r="1603" ht="12.75">
      <c r="H1603" s="78"/>
    </row>
    <row r="1604" ht="12.75">
      <c r="H1604" s="78"/>
    </row>
    <row r="1605" ht="12.75">
      <c r="H1605" s="78"/>
    </row>
    <row r="1606" ht="12.75">
      <c r="H1606" s="78"/>
    </row>
    <row r="1607" ht="12.75">
      <c r="H1607" s="78"/>
    </row>
    <row r="1608" ht="12.75">
      <c r="H1608" s="78"/>
    </row>
    <row r="1609" ht="12.75">
      <c r="H1609" s="78"/>
    </row>
    <row r="1610" ht="12.75">
      <c r="H1610" s="78"/>
    </row>
    <row r="1611" ht="12.75">
      <c r="H1611" s="78"/>
    </row>
    <row r="1612" ht="12.75">
      <c r="H1612" s="78"/>
    </row>
    <row r="1613" ht="12.75">
      <c r="H1613" s="78"/>
    </row>
    <row r="1614" ht="12.75">
      <c r="H1614" s="78"/>
    </row>
    <row r="1615" ht="12.75">
      <c r="H1615" s="78"/>
    </row>
    <row r="1616" ht="12.75">
      <c r="H1616" s="78"/>
    </row>
    <row r="1617" ht="12.75">
      <c r="H1617" s="78"/>
    </row>
    <row r="1618" ht="12.75">
      <c r="H1618" s="78"/>
    </row>
    <row r="1619" ht="12.75">
      <c r="H1619" s="78"/>
    </row>
    <row r="1620" ht="12.75">
      <c r="H1620" s="78"/>
    </row>
    <row r="1621" ht="12.75">
      <c r="H1621" s="78"/>
    </row>
    <row r="1622" ht="12.75">
      <c r="H1622" s="78"/>
    </row>
    <row r="1623" ht="12.75">
      <c r="H1623" s="78"/>
    </row>
    <row r="1624" ht="12.75">
      <c r="H1624" s="78"/>
    </row>
    <row r="1625" ht="12.75">
      <c r="H1625" s="78"/>
    </row>
    <row r="1626" ht="12.75">
      <c r="H1626" s="78"/>
    </row>
    <row r="1627" ht="12.75">
      <c r="H1627" s="78"/>
    </row>
    <row r="1628" ht="12.75">
      <c r="H1628" s="78"/>
    </row>
    <row r="1629" ht="12.75">
      <c r="H1629" s="78"/>
    </row>
    <row r="1630" ht="12.75">
      <c r="H1630" s="78"/>
    </row>
    <row r="1631" ht="12.75">
      <c r="H1631" s="78"/>
    </row>
    <row r="1632" ht="12.75">
      <c r="H1632" s="78"/>
    </row>
    <row r="1633" ht="12.75">
      <c r="H1633" s="78"/>
    </row>
    <row r="1634" ht="12.75">
      <c r="H1634" s="78"/>
    </row>
    <row r="1635" ht="12.75">
      <c r="H1635" s="78"/>
    </row>
    <row r="1636" ht="12.75">
      <c r="H1636" s="78"/>
    </row>
    <row r="1637" ht="12.75">
      <c r="H1637" s="78"/>
    </row>
    <row r="1638" ht="12.75">
      <c r="H1638" s="78"/>
    </row>
    <row r="1639" ht="12.75">
      <c r="H1639" s="78"/>
    </row>
    <row r="1640" ht="12.75">
      <c r="H1640" s="78"/>
    </row>
    <row r="1641" ht="12.75">
      <c r="H1641" s="78"/>
    </row>
    <row r="1642" ht="12.75">
      <c r="H1642" s="78"/>
    </row>
    <row r="1643" ht="12.75">
      <c r="H1643" s="78"/>
    </row>
    <row r="1644" ht="12.75">
      <c r="H1644" s="78"/>
    </row>
    <row r="1645" ht="12.75">
      <c r="H1645" s="78"/>
    </row>
    <row r="1646" ht="12.75">
      <c r="H1646" s="78"/>
    </row>
    <row r="1647" ht="12.75">
      <c r="H1647" s="78"/>
    </row>
    <row r="1648" ht="12.75">
      <c r="H1648" s="78"/>
    </row>
    <row r="1649" ht="12.75">
      <c r="H1649" s="78"/>
    </row>
    <row r="1650" ht="12.75">
      <c r="H1650" s="78"/>
    </row>
    <row r="1651" ht="12.75">
      <c r="H1651" s="78"/>
    </row>
    <row r="1652" ht="12.75">
      <c r="H1652" s="78"/>
    </row>
    <row r="1653" ht="12.75">
      <c r="H1653" s="78"/>
    </row>
    <row r="1654" ht="12.75">
      <c r="H1654" s="78"/>
    </row>
    <row r="1655" ht="12.75">
      <c r="H1655" s="78"/>
    </row>
    <row r="1656" ht="12.75">
      <c r="H1656" s="78"/>
    </row>
    <row r="1657" ht="12.75">
      <c r="H1657" s="78"/>
    </row>
    <row r="1658" ht="12.75">
      <c r="H1658" s="78"/>
    </row>
    <row r="1659" ht="12.75">
      <c r="H1659" s="78"/>
    </row>
    <row r="1660" ht="12.75">
      <c r="H1660" s="78"/>
    </row>
    <row r="1661" ht="12.75">
      <c r="H1661" s="78"/>
    </row>
    <row r="1662" ht="12.75">
      <c r="H1662" s="78"/>
    </row>
    <row r="1663" ht="12.75">
      <c r="H1663" s="78"/>
    </row>
    <row r="1664" ht="12.75">
      <c r="H1664" s="78"/>
    </row>
    <row r="1665" ht="12.75">
      <c r="H1665" s="78"/>
    </row>
    <row r="1666" ht="12.75">
      <c r="H1666" s="78"/>
    </row>
    <row r="1667" ht="12.75">
      <c r="H1667" s="78"/>
    </row>
    <row r="1668" ht="12.75">
      <c r="H1668" s="78"/>
    </row>
    <row r="1669" ht="12.75">
      <c r="H1669" s="78"/>
    </row>
    <row r="1670" ht="12.75">
      <c r="H1670" s="78"/>
    </row>
    <row r="1671" ht="12.75">
      <c r="H1671" s="78"/>
    </row>
    <row r="1672" ht="12.75">
      <c r="H1672" s="78"/>
    </row>
    <row r="1673" ht="12.75">
      <c r="H1673" s="78"/>
    </row>
    <row r="1674" ht="12.75">
      <c r="H1674" s="78"/>
    </row>
    <row r="1675" ht="12.75">
      <c r="H1675" s="78"/>
    </row>
    <row r="1676" ht="12.75">
      <c r="H1676" s="78"/>
    </row>
    <row r="1677" ht="12.75">
      <c r="H1677" s="78"/>
    </row>
    <row r="1678" ht="12.75">
      <c r="H1678" s="78"/>
    </row>
    <row r="1679" ht="12.75">
      <c r="H1679" s="78"/>
    </row>
    <row r="1680" ht="12.75">
      <c r="H1680" s="78"/>
    </row>
    <row r="1681" ht="12.75">
      <c r="H1681" s="78"/>
    </row>
    <row r="1682" ht="12.75">
      <c r="H1682" s="78"/>
    </row>
    <row r="1683" ht="12.75">
      <c r="H1683" s="78"/>
    </row>
    <row r="1684" ht="12.75">
      <c r="H1684" s="78"/>
    </row>
    <row r="1685" ht="12.75">
      <c r="H1685" s="78"/>
    </row>
    <row r="1686" ht="12.75">
      <c r="H1686" s="78"/>
    </row>
    <row r="1687" ht="12.75">
      <c r="H1687" s="78"/>
    </row>
    <row r="1688" ht="12.75">
      <c r="H1688" s="78"/>
    </row>
    <row r="1689" ht="12.75">
      <c r="H1689" s="78"/>
    </row>
    <row r="1690" ht="12.75">
      <c r="H1690" s="78"/>
    </row>
    <row r="1691" ht="12.75">
      <c r="H1691" s="78"/>
    </row>
    <row r="1692" ht="12.75">
      <c r="H1692" s="78"/>
    </row>
    <row r="1693" ht="12.75">
      <c r="H1693" s="78"/>
    </row>
    <row r="1694" ht="12.75">
      <c r="H1694" s="78"/>
    </row>
    <row r="1695" ht="12.75">
      <c r="H1695" s="78"/>
    </row>
    <row r="1696" ht="12.75">
      <c r="H1696" s="78"/>
    </row>
    <row r="1697" ht="12.75">
      <c r="H1697" s="78"/>
    </row>
    <row r="1698" ht="12.75">
      <c r="H1698" s="78"/>
    </row>
    <row r="1699" ht="12.75">
      <c r="H1699" s="78"/>
    </row>
    <row r="1700" ht="12.75">
      <c r="H1700" s="78"/>
    </row>
    <row r="1701" ht="12.75">
      <c r="H1701" s="78"/>
    </row>
    <row r="1702" ht="12.75">
      <c r="H1702" s="78"/>
    </row>
    <row r="1703" ht="12.75">
      <c r="H1703" s="78"/>
    </row>
    <row r="1704" ht="12.75">
      <c r="H1704" s="78"/>
    </row>
    <row r="1705" ht="12.75">
      <c r="H1705" s="78"/>
    </row>
    <row r="1706" ht="12.75">
      <c r="H1706" s="78"/>
    </row>
    <row r="1707" ht="12.75">
      <c r="H1707" s="78"/>
    </row>
    <row r="1708" ht="12.75">
      <c r="H1708" s="78"/>
    </row>
    <row r="1709" ht="12.75">
      <c r="H1709" s="78"/>
    </row>
    <row r="1710" ht="12.75">
      <c r="H1710" s="78"/>
    </row>
    <row r="1711" ht="12.75">
      <c r="H1711" s="78"/>
    </row>
    <row r="1712" ht="12.75">
      <c r="H1712" s="78"/>
    </row>
    <row r="1713" ht="12.75">
      <c r="H1713" s="78"/>
    </row>
    <row r="1714" ht="12.75">
      <c r="H1714" s="78"/>
    </row>
    <row r="1715" ht="12.75">
      <c r="H1715" s="78"/>
    </row>
    <row r="1716" ht="12.75">
      <c r="H1716" s="78"/>
    </row>
    <row r="1717" ht="12.75">
      <c r="H1717" s="78"/>
    </row>
    <row r="1718" ht="12.75">
      <c r="H1718" s="78"/>
    </row>
    <row r="1719" ht="12.75">
      <c r="H1719" s="78"/>
    </row>
    <row r="1720" ht="12.75">
      <c r="H1720" s="78"/>
    </row>
    <row r="1721" ht="12.75">
      <c r="H1721" s="78"/>
    </row>
    <row r="1722" ht="12.75">
      <c r="H1722" s="78"/>
    </row>
    <row r="1723" ht="12.75">
      <c r="H1723" s="78"/>
    </row>
    <row r="1724" ht="12.75">
      <c r="H1724" s="78"/>
    </row>
    <row r="1725" ht="12.75">
      <c r="H1725" s="78"/>
    </row>
    <row r="1726" ht="12.75">
      <c r="H1726" s="78"/>
    </row>
    <row r="1727" ht="12.75">
      <c r="H1727" s="78"/>
    </row>
    <row r="1728" ht="12.75">
      <c r="H1728" s="78"/>
    </row>
    <row r="1729" ht="12.75">
      <c r="H1729" s="78"/>
    </row>
    <row r="1730" ht="12.75">
      <c r="H1730" s="78"/>
    </row>
    <row r="1731" ht="12.75">
      <c r="H1731" s="78"/>
    </row>
    <row r="1732" ht="12.75">
      <c r="H1732" s="78"/>
    </row>
    <row r="1733" ht="12.75">
      <c r="H1733" s="78"/>
    </row>
    <row r="1734" ht="12.75">
      <c r="H1734" s="78"/>
    </row>
    <row r="1735" ht="12.75">
      <c r="H1735" s="78"/>
    </row>
    <row r="1736" ht="12.75">
      <c r="H1736" s="78"/>
    </row>
    <row r="1737" ht="12.75">
      <c r="H1737" s="78"/>
    </row>
    <row r="1738" ht="12.75">
      <c r="H1738" s="78"/>
    </row>
    <row r="1739" ht="12.75">
      <c r="H1739" s="78"/>
    </row>
    <row r="1740" ht="12.75">
      <c r="H1740" s="78"/>
    </row>
    <row r="1741" ht="12.75">
      <c r="H1741" s="78"/>
    </row>
    <row r="1742" ht="12.75">
      <c r="H1742" s="78"/>
    </row>
    <row r="1743" ht="12.75">
      <c r="H1743" s="78"/>
    </row>
    <row r="1744" ht="12.75">
      <c r="H1744" s="78"/>
    </row>
    <row r="1745" ht="12.75">
      <c r="H1745" s="78"/>
    </row>
    <row r="1746" ht="12.75">
      <c r="H1746" s="78"/>
    </row>
    <row r="1747" ht="12.75">
      <c r="H1747" s="78"/>
    </row>
    <row r="1748" ht="12.75">
      <c r="H1748" s="78"/>
    </row>
    <row r="1749" ht="12.75">
      <c r="H1749" s="78"/>
    </row>
    <row r="1750" ht="12.75">
      <c r="H1750" s="78"/>
    </row>
    <row r="1751" ht="12.75">
      <c r="H1751" s="78"/>
    </row>
    <row r="1752" ht="12.75">
      <c r="H1752" s="78"/>
    </row>
    <row r="1753" ht="12.75">
      <c r="H1753" s="78"/>
    </row>
    <row r="1754" ht="12.75">
      <c r="H1754" s="78"/>
    </row>
    <row r="1755" ht="12.75">
      <c r="H1755" s="78"/>
    </row>
    <row r="1756" ht="12.75">
      <c r="H1756" s="78"/>
    </row>
    <row r="1757" ht="12.75">
      <c r="H1757" s="78"/>
    </row>
    <row r="1758" ht="12.75">
      <c r="H1758" s="78"/>
    </row>
    <row r="1759" ht="12.75">
      <c r="H1759" s="78"/>
    </row>
    <row r="1760" ht="12.75">
      <c r="H1760" s="78"/>
    </row>
    <row r="1761" ht="12.75">
      <c r="H1761" s="78"/>
    </row>
    <row r="1762" ht="12.75">
      <c r="H1762" s="78"/>
    </row>
    <row r="1763" ht="12.75">
      <c r="H1763" s="78"/>
    </row>
    <row r="1764" ht="12.75">
      <c r="H1764" s="78"/>
    </row>
    <row r="1765" ht="12.75">
      <c r="H1765" s="78"/>
    </row>
    <row r="1766" ht="12.75">
      <c r="H1766" s="78"/>
    </row>
    <row r="1767" ht="12.75">
      <c r="H1767" s="78"/>
    </row>
    <row r="1768" ht="12.75">
      <c r="H1768" s="78"/>
    </row>
    <row r="1769" ht="12.75">
      <c r="H1769" s="78"/>
    </row>
    <row r="1770" ht="12.75">
      <c r="H1770" s="78"/>
    </row>
    <row r="1771" ht="12.75">
      <c r="H1771" s="78"/>
    </row>
    <row r="1772" ht="12.75">
      <c r="H1772" s="78"/>
    </row>
    <row r="1773" ht="12.75">
      <c r="H1773" s="78"/>
    </row>
    <row r="1774" ht="12.75">
      <c r="H1774" s="78"/>
    </row>
    <row r="1775" ht="12.75">
      <c r="H1775" s="78"/>
    </row>
    <row r="1776" ht="12.75">
      <c r="H1776" s="78"/>
    </row>
    <row r="1777" ht="12.75">
      <c r="H1777" s="78"/>
    </row>
    <row r="1778" ht="12.75">
      <c r="H1778" s="78"/>
    </row>
    <row r="1779" ht="12.75">
      <c r="H1779" s="78"/>
    </row>
    <row r="1780" ht="12.75">
      <c r="H1780" s="78"/>
    </row>
    <row r="1781" ht="12.75">
      <c r="H1781" s="78"/>
    </row>
    <row r="1782" ht="12.75">
      <c r="H1782" s="78"/>
    </row>
    <row r="1783" ht="12.75">
      <c r="H1783" s="78"/>
    </row>
    <row r="1784" ht="12.75">
      <c r="H1784" s="78"/>
    </row>
    <row r="1785" ht="12.75">
      <c r="H1785" s="78"/>
    </row>
    <row r="1786" ht="12.75">
      <c r="H1786" s="78"/>
    </row>
    <row r="1787" ht="12.75">
      <c r="H1787" s="78"/>
    </row>
    <row r="1788" ht="12.75">
      <c r="H1788" s="78"/>
    </row>
    <row r="1789" ht="12.75">
      <c r="H1789" s="78"/>
    </row>
    <row r="1790" ht="12.75">
      <c r="H1790" s="78"/>
    </row>
    <row r="1791" ht="12.75">
      <c r="H1791" s="78"/>
    </row>
    <row r="1792" ht="12.75">
      <c r="H1792" s="78"/>
    </row>
    <row r="1793" ht="12.75">
      <c r="H1793" s="78"/>
    </row>
    <row r="1794" ht="12.75">
      <c r="H1794" s="78"/>
    </row>
    <row r="1795" ht="12.75">
      <c r="H1795" s="78"/>
    </row>
    <row r="1796" ht="12.75">
      <c r="H1796" s="78"/>
    </row>
    <row r="1797" ht="12.75">
      <c r="H1797" s="78"/>
    </row>
    <row r="1798" ht="12.75">
      <c r="H1798" s="78"/>
    </row>
    <row r="1799" ht="12.75">
      <c r="H1799" s="78"/>
    </row>
    <row r="1800" ht="12.75">
      <c r="H1800" s="78"/>
    </row>
    <row r="1801" ht="12.75">
      <c r="H1801" s="78"/>
    </row>
    <row r="1802" ht="12.75">
      <c r="H1802" s="78"/>
    </row>
    <row r="1803" ht="12.75">
      <c r="H1803" s="78"/>
    </row>
    <row r="1804" ht="12.75">
      <c r="H1804" s="78"/>
    </row>
    <row r="1805" ht="12.75">
      <c r="H1805" s="78"/>
    </row>
    <row r="1806" ht="12.75">
      <c r="H1806" s="78"/>
    </row>
    <row r="1807" ht="12.75">
      <c r="H1807" s="78"/>
    </row>
    <row r="1808" ht="12.75">
      <c r="H1808" s="78"/>
    </row>
    <row r="1809" ht="12.75">
      <c r="H1809" s="78"/>
    </row>
    <row r="1810" ht="12.75">
      <c r="H1810" s="78"/>
    </row>
    <row r="1811" ht="12.75">
      <c r="H1811" s="78"/>
    </row>
    <row r="1812" ht="12.75">
      <c r="H1812" s="78"/>
    </row>
    <row r="1813" ht="12.75">
      <c r="H1813" s="78"/>
    </row>
    <row r="1814" ht="12.75">
      <c r="H1814" s="78"/>
    </row>
    <row r="1815" ht="12.75">
      <c r="H1815" s="78"/>
    </row>
    <row r="1816" ht="12.75">
      <c r="H1816" s="78"/>
    </row>
    <row r="1817" ht="12.75">
      <c r="H1817" s="78"/>
    </row>
    <row r="1818" ht="12.75">
      <c r="H1818" s="78"/>
    </row>
    <row r="1819" ht="12.75">
      <c r="H1819" s="78"/>
    </row>
    <row r="1820" ht="12.75">
      <c r="H1820" s="78"/>
    </row>
    <row r="1821" ht="12.75">
      <c r="H1821" s="78"/>
    </row>
    <row r="1822" ht="12.75">
      <c r="H1822" s="78"/>
    </row>
    <row r="1823" ht="12.75">
      <c r="H1823" s="78"/>
    </row>
    <row r="1824" ht="12.75">
      <c r="H1824" s="78"/>
    </row>
    <row r="1825" ht="12.75">
      <c r="H1825" s="78"/>
    </row>
    <row r="1826" ht="12.75">
      <c r="H1826" s="78"/>
    </row>
    <row r="1827" ht="12.75">
      <c r="H1827" s="78"/>
    </row>
    <row r="1828" ht="12.75">
      <c r="H1828" s="78"/>
    </row>
    <row r="1829" ht="12.75">
      <c r="H1829" s="78"/>
    </row>
    <row r="1830" ht="12.75">
      <c r="H1830" s="78"/>
    </row>
    <row r="1831" ht="12.75">
      <c r="H1831" s="78"/>
    </row>
    <row r="1832" ht="12.75">
      <c r="H1832" s="78"/>
    </row>
    <row r="1833" ht="12.75">
      <c r="H1833" s="78"/>
    </row>
    <row r="1834" ht="12.75">
      <c r="H1834" s="78"/>
    </row>
    <row r="1835" ht="12.75">
      <c r="H1835" s="78"/>
    </row>
    <row r="1836" ht="12.75">
      <c r="H1836" s="78"/>
    </row>
    <row r="1837" ht="12.75">
      <c r="H1837" s="78"/>
    </row>
    <row r="1838" ht="12.75">
      <c r="H1838" s="78"/>
    </row>
    <row r="1839" ht="12.75">
      <c r="H1839" s="78"/>
    </row>
    <row r="1840" ht="12.75">
      <c r="H1840" s="78"/>
    </row>
    <row r="1841" ht="12.75">
      <c r="H1841" s="78"/>
    </row>
    <row r="1842" ht="12.75">
      <c r="H1842" s="78"/>
    </row>
    <row r="1843" ht="12.75">
      <c r="H1843" s="78"/>
    </row>
    <row r="1844" ht="12.75">
      <c r="H1844" s="78"/>
    </row>
    <row r="1845" ht="12.75">
      <c r="H1845" s="78"/>
    </row>
    <row r="1846" ht="12.75">
      <c r="H1846" s="78"/>
    </row>
    <row r="1847" ht="12.75">
      <c r="H1847" s="78"/>
    </row>
    <row r="1848" ht="12.75">
      <c r="H1848" s="78"/>
    </row>
    <row r="1849" ht="12.75">
      <c r="H1849" s="78"/>
    </row>
    <row r="1850" ht="12.75">
      <c r="H1850" s="78"/>
    </row>
    <row r="1851" ht="12.75">
      <c r="H1851" s="78"/>
    </row>
    <row r="1852" ht="12.75">
      <c r="H1852" s="78"/>
    </row>
    <row r="1853" ht="12.75">
      <c r="H1853" s="78"/>
    </row>
    <row r="1854" ht="12.75">
      <c r="H1854" s="78"/>
    </row>
    <row r="1855" ht="12.75">
      <c r="H1855" s="78"/>
    </row>
    <row r="1856" ht="12.75">
      <c r="H1856" s="78"/>
    </row>
    <row r="1857" ht="12.75">
      <c r="H1857" s="78"/>
    </row>
    <row r="1858" ht="12.75">
      <c r="H1858" s="78"/>
    </row>
    <row r="1859" ht="12.75">
      <c r="H1859" s="78"/>
    </row>
    <row r="1860" ht="12.75">
      <c r="H1860" s="78"/>
    </row>
    <row r="1861" ht="12.75">
      <c r="H1861" s="78"/>
    </row>
    <row r="1862" ht="12.75">
      <c r="H1862" s="78"/>
    </row>
    <row r="1863" ht="12.75">
      <c r="H1863" s="78"/>
    </row>
    <row r="1864" ht="12.75">
      <c r="H1864" s="78"/>
    </row>
    <row r="1865" ht="12.75">
      <c r="H1865" s="78"/>
    </row>
    <row r="1866" ht="12.75">
      <c r="H1866" s="78"/>
    </row>
    <row r="1867" ht="12.75">
      <c r="H1867" s="78"/>
    </row>
    <row r="1868" ht="12.75">
      <c r="H1868" s="78"/>
    </row>
    <row r="1869" ht="12.75">
      <c r="H1869" s="78"/>
    </row>
    <row r="1870" ht="12.75">
      <c r="H1870" s="78"/>
    </row>
    <row r="1871" ht="12.75">
      <c r="H1871" s="78"/>
    </row>
    <row r="1872" ht="12.75">
      <c r="H1872" s="78"/>
    </row>
    <row r="1873" ht="12.75">
      <c r="H1873" s="78"/>
    </row>
    <row r="1874" ht="12.75">
      <c r="H1874" s="78"/>
    </row>
    <row r="1875" ht="12.75">
      <c r="H1875" s="78"/>
    </row>
    <row r="1876" ht="12.75">
      <c r="H1876" s="78"/>
    </row>
    <row r="1877" ht="12.75">
      <c r="H1877" s="78"/>
    </row>
    <row r="1878" ht="12.75">
      <c r="H1878" s="78"/>
    </row>
    <row r="1879" ht="12.75">
      <c r="H1879" s="78"/>
    </row>
    <row r="1880" ht="12.75">
      <c r="H1880" s="78"/>
    </row>
    <row r="1881" ht="12.75">
      <c r="H1881" s="78"/>
    </row>
    <row r="1882" ht="12.75">
      <c r="H1882" s="78"/>
    </row>
    <row r="1883" ht="12.75">
      <c r="H1883" s="78"/>
    </row>
    <row r="1884" ht="12.75">
      <c r="H1884" s="78"/>
    </row>
    <row r="1885" ht="12.75">
      <c r="H1885" s="78"/>
    </row>
    <row r="1886" ht="12.75">
      <c r="H1886" s="78"/>
    </row>
    <row r="1887" ht="12.75">
      <c r="H1887" s="78"/>
    </row>
    <row r="1888" ht="12.75">
      <c r="H1888" s="78"/>
    </row>
    <row r="1889" ht="12.75">
      <c r="H1889" s="78"/>
    </row>
    <row r="1890" ht="12.75">
      <c r="H1890" s="78"/>
    </row>
    <row r="1891" ht="12.75">
      <c r="H1891" s="78"/>
    </row>
    <row r="1892" ht="12.75">
      <c r="H1892" s="78"/>
    </row>
    <row r="1893" ht="12.75">
      <c r="H1893" s="78"/>
    </row>
    <row r="1894" ht="12.75">
      <c r="H1894" s="78"/>
    </row>
    <row r="1895" ht="12.75">
      <c r="H1895" s="78"/>
    </row>
    <row r="1896" ht="12.75">
      <c r="H1896" s="78"/>
    </row>
    <row r="1897" ht="12.75">
      <c r="H1897" s="78"/>
    </row>
    <row r="1898" ht="12.75">
      <c r="H1898" s="78"/>
    </row>
    <row r="1899" ht="12.75">
      <c r="H1899" s="78"/>
    </row>
    <row r="1900" ht="12.75">
      <c r="H1900" s="78"/>
    </row>
    <row r="1901" ht="12.75">
      <c r="H1901" s="78"/>
    </row>
    <row r="1902" ht="12.75">
      <c r="H1902" s="78"/>
    </row>
    <row r="1903" ht="12.75">
      <c r="H1903" s="78"/>
    </row>
    <row r="1904" ht="12.75">
      <c r="H1904" s="78"/>
    </row>
    <row r="1905" ht="12.75">
      <c r="H1905" s="78"/>
    </row>
    <row r="1906" ht="12.75">
      <c r="H1906" s="78"/>
    </row>
    <row r="1907" ht="12.75">
      <c r="H1907" s="78"/>
    </row>
    <row r="1908" ht="12.75">
      <c r="H1908" s="78"/>
    </row>
    <row r="1909" ht="12.75">
      <c r="H1909" s="78"/>
    </row>
    <row r="1910" ht="12.75">
      <c r="H1910" s="78"/>
    </row>
    <row r="1911" ht="12.75">
      <c r="H1911" s="78"/>
    </row>
    <row r="1912" ht="12.75">
      <c r="H1912" s="78"/>
    </row>
    <row r="1913" ht="12.75">
      <c r="H1913" s="78"/>
    </row>
    <row r="1914" ht="12.75">
      <c r="H1914" s="78"/>
    </row>
    <row r="1915" ht="12.75">
      <c r="H1915" s="78"/>
    </row>
    <row r="1916" ht="12.75">
      <c r="H1916" s="78"/>
    </row>
    <row r="1917" ht="12.75">
      <c r="H1917" s="78"/>
    </row>
    <row r="1918" ht="12.75">
      <c r="H1918" s="78"/>
    </row>
    <row r="1919" ht="12.75">
      <c r="H1919" s="78"/>
    </row>
    <row r="1920" ht="12.75">
      <c r="H1920" s="78"/>
    </row>
    <row r="1921" ht="12.75">
      <c r="H1921" s="78"/>
    </row>
    <row r="1922" ht="12.75">
      <c r="H1922" s="78"/>
    </row>
    <row r="1923" ht="12.75">
      <c r="H1923" s="78"/>
    </row>
    <row r="1924" ht="12.75">
      <c r="H1924" s="78"/>
    </row>
    <row r="1925" ht="12.75">
      <c r="H1925" s="78"/>
    </row>
    <row r="1926" ht="12.75">
      <c r="H1926" s="78"/>
    </row>
    <row r="1927" ht="12.75">
      <c r="H1927" s="78"/>
    </row>
    <row r="1928" ht="12.75">
      <c r="H1928" s="78"/>
    </row>
    <row r="1929" ht="12.75">
      <c r="H1929" s="78"/>
    </row>
    <row r="1930" ht="12.75">
      <c r="H1930" s="78"/>
    </row>
    <row r="1931" ht="12.75">
      <c r="H1931" s="78"/>
    </row>
    <row r="1932" ht="12.75">
      <c r="H1932" s="78"/>
    </row>
    <row r="1933" ht="12.75">
      <c r="H1933" s="78"/>
    </row>
    <row r="1934" ht="12.75">
      <c r="H1934" s="78"/>
    </row>
    <row r="1935" ht="12.75">
      <c r="H1935" s="78"/>
    </row>
    <row r="1936" ht="12.75">
      <c r="H1936" s="78"/>
    </row>
    <row r="1937" ht="12.75">
      <c r="H1937" s="78"/>
    </row>
    <row r="1938" ht="12.75">
      <c r="H1938" s="78"/>
    </row>
    <row r="1939" ht="12.75">
      <c r="H1939" s="78"/>
    </row>
    <row r="1940" ht="12.75">
      <c r="H1940" s="78"/>
    </row>
    <row r="1941" ht="12.75">
      <c r="H1941" s="78"/>
    </row>
    <row r="1942" ht="12.75">
      <c r="H1942" s="78"/>
    </row>
    <row r="1943" ht="12.75">
      <c r="H1943" s="78"/>
    </row>
    <row r="1944" ht="12.75">
      <c r="H1944" s="78"/>
    </row>
    <row r="1945" ht="12.75">
      <c r="H1945" s="78"/>
    </row>
    <row r="1946" ht="12.75">
      <c r="H1946" s="78"/>
    </row>
    <row r="1947" ht="12.75">
      <c r="H1947" s="78"/>
    </row>
    <row r="1948" ht="12.75">
      <c r="H1948" s="78"/>
    </row>
    <row r="1949" ht="12.75">
      <c r="H1949" s="78"/>
    </row>
    <row r="1950" ht="12.75">
      <c r="H1950" s="78"/>
    </row>
    <row r="1951" ht="12.75">
      <c r="H1951" s="78"/>
    </row>
    <row r="1952" ht="12.75">
      <c r="H1952" s="78"/>
    </row>
    <row r="1953" ht="12.75">
      <c r="H1953" s="78"/>
    </row>
    <row r="1954" ht="12.75">
      <c r="H1954" s="78"/>
    </row>
    <row r="1955" ht="12.75">
      <c r="H1955" s="78"/>
    </row>
    <row r="1956" ht="12.75">
      <c r="H1956" s="78"/>
    </row>
    <row r="1957" ht="12.75">
      <c r="H1957" s="78"/>
    </row>
    <row r="1958" ht="12.75">
      <c r="H1958" s="78"/>
    </row>
    <row r="1959" ht="12.75">
      <c r="H1959" s="78"/>
    </row>
    <row r="1960" ht="12.75">
      <c r="H1960" s="78"/>
    </row>
    <row r="1961" ht="12.75">
      <c r="H1961" s="78"/>
    </row>
    <row r="1962" ht="12.75">
      <c r="H1962" s="78"/>
    </row>
    <row r="1963" ht="12.75">
      <c r="H1963" s="78"/>
    </row>
    <row r="1964" ht="12.75">
      <c r="H1964" s="78"/>
    </row>
    <row r="1965" ht="12.75">
      <c r="H1965" s="78"/>
    </row>
    <row r="1966" ht="12.75">
      <c r="H1966" s="78"/>
    </row>
    <row r="1967" ht="12.75">
      <c r="H1967" s="78"/>
    </row>
    <row r="1968" ht="12.75">
      <c r="H1968" s="78"/>
    </row>
    <row r="1969" ht="12.75">
      <c r="H1969" s="78"/>
    </row>
    <row r="1970" ht="12.75">
      <c r="H1970" s="78"/>
    </row>
    <row r="1971" ht="12.75">
      <c r="H1971" s="78"/>
    </row>
    <row r="1972" ht="12.75">
      <c r="H1972" s="78"/>
    </row>
    <row r="1973" ht="12.75">
      <c r="H1973" s="78"/>
    </row>
    <row r="1974" ht="12.75">
      <c r="H1974" s="78"/>
    </row>
    <row r="1975" ht="12.75">
      <c r="H1975" s="78"/>
    </row>
    <row r="1976" ht="12.75">
      <c r="H1976" s="78"/>
    </row>
    <row r="1977" ht="12.75">
      <c r="H1977" s="78"/>
    </row>
    <row r="1978" ht="12.75">
      <c r="H1978" s="78"/>
    </row>
    <row r="1979" ht="12.75">
      <c r="H1979" s="78"/>
    </row>
    <row r="1980" ht="12.75">
      <c r="H1980" s="78"/>
    </row>
    <row r="1981" ht="12.75">
      <c r="H1981" s="78"/>
    </row>
    <row r="1982" ht="12.75">
      <c r="H1982" s="78"/>
    </row>
    <row r="1983" ht="12.75">
      <c r="H1983" s="78"/>
    </row>
    <row r="1984" ht="12.75">
      <c r="H1984" s="78"/>
    </row>
    <row r="1985" ht="12.75">
      <c r="H1985" s="78"/>
    </row>
    <row r="1986" ht="12.75">
      <c r="H1986" s="78"/>
    </row>
    <row r="1987" ht="12.75">
      <c r="H1987" s="78"/>
    </row>
    <row r="1988" ht="12.75">
      <c r="H1988" s="78"/>
    </row>
    <row r="1989" ht="12.75">
      <c r="H1989" s="78"/>
    </row>
    <row r="1990" ht="12.75">
      <c r="H1990" s="78"/>
    </row>
    <row r="1991" ht="12.75">
      <c r="H1991" s="78"/>
    </row>
    <row r="1992" ht="12.75">
      <c r="H1992" s="78"/>
    </row>
    <row r="1993" ht="12.75">
      <c r="H1993" s="78"/>
    </row>
    <row r="1994" ht="12.75">
      <c r="H1994" s="78"/>
    </row>
    <row r="1995" ht="12.75">
      <c r="H1995" s="78"/>
    </row>
    <row r="1996" ht="12.75">
      <c r="H1996" s="78"/>
    </row>
    <row r="1997" ht="12.75">
      <c r="H1997" s="78"/>
    </row>
    <row r="1998" ht="12.75">
      <c r="H1998" s="78"/>
    </row>
    <row r="1999" ht="12.75">
      <c r="H1999" s="78"/>
    </row>
    <row r="2000" ht="12.75">
      <c r="H2000" s="78"/>
    </row>
    <row r="2001" ht="12.75">
      <c r="H2001" s="78"/>
    </row>
    <row r="2002" ht="12.75">
      <c r="H2002" s="78"/>
    </row>
    <row r="2003" ht="12.75">
      <c r="H2003" s="78"/>
    </row>
    <row r="2004" ht="12.75">
      <c r="H2004" s="78"/>
    </row>
    <row r="2005" ht="12.75">
      <c r="H2005" s="78"/>
    </row>
    <row r="2006" ht="12.75">
      <c r="H2006" s="78"/>
    </row>
    <row r="2007" ht="12.75">
      <c r="H2007" s="78"/>
    </row>
    <row r="2008" ht="12.75">
      <c r="H2008" s="78"/>
    </row>
    <row r="2009" ht="12.75">
      <c r="H2009" s="78"/>
    </row>
    <row r="2010" ht="12.75">
      <c r="H2010" s="78"/>
    </row>
    <row r="2011" ht="12.75">
      <c r="H2011" s="78"/>
    </row>
    <row r="2012" ht="12.75">
      <c r="H2012" s="78"/>
    </row>
    <row r="2013" ht="12.75">
      <c r="H2013" s="78"/>
    </row>
    <row r="2014" ht="12.75">
      <c r="H2014" s="78"/>
    </row>
    <row r="2015" ht="12.75">
      <c r="H2015" s="78"/>
    </row>
    <row r="2016" ht="12.75">
      <c r="H2016" s="78"/>
    </row>
    <row r="2017" ht="12.75">
      <c r="H2017" s="78"/>
    </row>
    <row r="2018" ht="12.75">
      <c r="H2018" s="78"/>
    </row>
    <row r="2019" ht="12.75">
      <c r="H2019" s="78"/>
    </row>
    <row r="2020" ht="12.75">
      <c r="H2020" s="78"/>
    </row>
    <row r="2021" ht="12.75">
      <c r="H2021" s="78"/>
    </row>
    <row r="2022" ht="12.75">
      <c r="H2022" s="78"/>
    </row>
    <row r="2023" ht="12.75">
      <c r="H2023" s="78"/>
    </row>
    <row r="2024" ht="12.75">
      <c r="H2024" s="78"/>
    </row>
    <row r="2025" ht="12.75">
      <c r="H2025" s="78"/>
    </row>
    <row r="2026" ht="12.75">
      <c r="H2026" s="78"/>
    </row>
    <row r="2027" ht="12.75">
      <c r="H2027" s="78"/>
    </row>
    <row r="2028" ht="12.75">
      <c r="H2028" s="78"/>
    </row>
    <row r="2029" ht="12.75">
      <c r="H2029" s="78"/>
    </row>
    <row r="2030" ht="12.75">
      <c r="H2030" s="78"/>
    </row>
    <row r="2031" ht="12.75">
      <c r="H2031" s="78"/>
    </row>
    <row r="2032" ht="12.75">
      <c r="H2032" s="78"/>
    </row>
    <row r="2033" ht="12.75">
      <c r="H2033" s="78"/>
    </row>
    <row r="2034" ht="12.75">
      <c r="H2034" s="78"/>
    </row>
    <row r="2035" ht="12.75">
      <c r="H2035" s="78"/>
    </row>
    <row r="2036" ht="12.75">
      <c r="H2036" s="78"/>
    </row>
    <row r="2037" ht="12.75">
      <c r="H2037" s="78"/>
    </row>
    <row r="2038" ht="12.75">
      <c r="H2038" s="78"/>
    </row>
    <row r="2039" ht="12.75">
      <c r="H2039" s="78"/>
    </row>
    <row r="2040" ht="12.75">
      <c r="H2040" s="78"/>
    </row>
    <row r="2041" ht="12.75">
      <c r="H2041" s="78"/>
    </row>
    <row r="2042" ht="12.75">
      <c r="H2042" s="78"/>
    </row>
    <row r="2043" ht="12.75">
      <c r="H2043" s="78"/>
    </row>
    <row r="2044" ht="12.75">
      <c r="H2044" s="78"/>
    </row>
    <row r="2045" ht="12.75">
      <c r="H2045" s="78"/>
    </row>
    <row r="2046" ht="12.75">
      <c r="H2046" s="78"/>
    </row>
    <row r="2047" ht="12.75">
      <c r="H2047" s="78"/>
    </row>
    <row r="2048" ht="12.75">
      <c r="H2048" s="78"/>
    </row>
    <row r="2049" ht="12.75">
      <c r="H2049" s="78"/>
    </row>
    <row r="2050" ht="12.75">
      <c r="H2050" s="78"/>
    </row>
    <row r="2051" ht="12.75">
      <c r="H2051" s="78"/>
    </row>
    <row r="2052" ht="12.75">
      <c r="H2052" s="78"/>
    </row>
    <row r="2053" ht="12.75">
      <c r="H2053" s="78"/>
    </row>
    <row r="2054" ht="12.75">
      <c r="H2054" s="78"/>
    </row>
    <row r="2055" ht="12.75">
      <c r="H2055" s="78"/>
    </row>
    <row r="2056" ht="12.75">
      <c r="H2056" s="78"/>
    </row>
    <row r="2057" ht="12.75">
      <c r="H2057" s="78"/>
    </row>
    <row r="2058" ht="12.75">
      <c r="H2058" s="78"/>
    </row>
    <row r="2059" ht="12.75">
      <c r="H2059" s="78"/>
    </row>
    <row r="2060" ht="12.75">
      <c r="H2060" s="78"/>
    </row>
  </sheetData>
  <mergeCells count="91">
    <mergeCell ref="A128:C129"/>
    <mergeCell ref="A145:C145"/>
    <mergeCell ref="A133:C139"/>
    <mergeCell ref="A157:C161"/>
    <mergeCell ref="A203:C204"/>
    <mergeCell ref="A207:C208"/>
    <mergeCell ref="A243:C244"/>
    <mergeCell ref="A151:C153"/>
    <mergeCell ref="A220:C222"/>
    <mergeCell ref="A236:C238"/>
    <mergeCell ref="A226:C228"/>
    <mergeCell ref="A214:C216"/>
    <mergeCell ref="A29:C30"/>
    <mergeCell ref="A1:G1"/>
    <mergeCell ref="A4:G4"/>
    <mergeCell ref="A3:G3"/>
    <mergeCell ref="A25:C25"/>
    <mergeCell ref="A13:C13"/>
    <mergeCell ref="A17:C21"/>
    <mergeCell ref="A122:C124"/>
    <mergeCell ref="A247:C247"/>
    <mergeCell ref="A50:C51"/>
    <mergeCell ref="A67:C69"/>
    <mergeCell ref="A106:C107"/>
    <mergeCell ref="A55:C55"/>
    <mergeCell ref="A58:C59"/>
    <mergeCell ref="A72:C75"/>
    <mergeCell ref="A86:C89"/>
    <mergeCell ref="A79:C80"/>
    <mergeCell ref="A102:C102"/>
    <mergeCell ref="A316:C318"/>
    <mergeCell ref="A300:C301"/>
    <mergeCell ref="A283:C285"/>
    <mergeCell ref="A165:C168"/>
    <mergeCell ref="A253:C255"/>
    <mergeCell ref="A231:C232"/>
    <mergeCell ref="A181:C183"/>
    <mergeCell ref="A189:C190"/>
    <mergeCell ref="A277:C279"/>
    <mergeCell ref="A258:C258"/>
    <mergeCell ref="A507:C508"/>
    <mergeCell ref="A519:C523"/>
    <mergeCell ref="A565:C566"/>
    <mergeCell ref="A263:C265"/>
    <mergeCell ref="A270:C272"/>
    <mergeCell ref="A543:C543"/>
    <mergeCell ref="A494:C496"/>
    <mergeCell ref="A420:C420"/>
    <mergeCell ref="A400:C416"/>
    <mergeCell ref="A533:C534"/>
    <mergeCell ref="A561:C561"/>
    <mergeCell ref="A550:C550"/>
    <mergeCell ref="A547:C547"/>
    <mergeCell ref="A556:C558"/>
    <mergeCell ref="A511:C511"/>
    <mergeCell ref="A526:C527"/>
    <mergeCell ref="A500:C503"/>
    <mergeCell ref="A296:C297"/>
    <mergeCell ref="A390:C390"/>
    <mergeCell ref="A312:C312"/>
    <mergeCell ref="A488:C488"/>
    <mergeCell ref="A470:C471"/>
    <mergeCell ref="A475:C476"/>
    <mergeCell ref="A484:C484"/>
    <mergeCell ref="A458:C459"/>
    <mergeCell ref="A465:C466"/>
    <mergeCell ref="A396:C396"/>
    <mergeCell ref="A434:C434"/>
    <mergeCell ref="A449:C451"/>
    <mergeCell ref="A424:C430"/>
    <mergeCell ref="A438:C441"/>
    <mergeCell ref="A384:C386"/>
    <mergeCell ref="A36:C36"/>
    <mergeCell ref="A445:C445"/>
    <mergeCell ref="A117:C118"/>
    <mergeCell ref="A355:C357"/>
    <mergeCell ref="A92:C92"/>
    <mergeCell ref="A96:C96"/>
    <mergeCell ref="A172:C175"/>
    <mergeCell ref="A113:C113"/>
    <mergeCell ref="A348:C351"/>
    <mergeCell ref="A337:C337"/>
    <mergeCell ref="A371:C371"/>
    <mergeCell ref="A374:C376"/>
    <mergeCell ref="A361:C365"/>
    <mergeCell ref="A342:C344"/>
    <mergeCell ref="A289:C291"/>
    <mergeCell ref="A331:C333"/>
    <mergeCell ref="A321:C321"/>
    <mergeCell ref="A325:C327"/>
    <mergeCell ref="A307:C309"/>
  </mergeCells>
  <printOptions/>
  <pageMargins left="1.3779527559055118" right="0.5905511811023623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281" t="s">
        <v>69</v>
      </c>
      <c r="H1" s="281"/>
      <c r="I1" s="281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Serafin</cp:lastModifiedBy>
  <cp:lastPrinted>2006-08-28T07:23:46Z</cp:lastPrinted>
  <dcterms:created xsi:type="dcterms:W3CDTF">2002-10-29T13:03:50Z</dcterms:created>
  <dcterms:modified xsi:type="dcterms:W3CDTF">2006-08-29T09:08:26Z</dcterms:modified>
  <cp:category/>
  <cp:version/>
  <cp:contentType/>
  <cp:contentStatus/>
</cp:coreProperties>
</file>