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cd. zał. nr 1" sheetId="1" r:id="rId1"/>
    <sheet name="cd. zał nr 1" sheetId="2" r:id="rId2"/>
    <sheet name="zał. nr 1" sheetId="3" r:id="rId3"/>
  </sheets>
  <definedNames/>
  <calcPr fullCalcOnLoad="1"/>
</workbook>
</file>

<file path=xl/sharedStrings.xml><?xml version="1.0" encoding="utf-8"?>
<sst xmlns="http://schemas.openxmlformats.org/spreadsheetml/2006/main" count="296" uniqueCount="194">
  <si>
    <t>WYKONANIE DOCHODÓW BUDŻETOWYCH ZA I PÓŁROCZE 2004 r. wg działów  (w zł.)</t>
  </si>
  <si>
    <t>Lp.</t>
  </si>
  <si>
    <t>Dział</t>
  </si>
  <si>
    <t>Nazwa</t>
  </si>
  <si>
    <t>Plan po zmian.</t>
  </si>
  <si>
    <t>Wykonanie</t>
  </si>
  <si>
    <t>%</t>
  </si>
  <si>
    <t>1.</t>
  </si>
  <si>
    <t>Rolnictwo i łowiectwo</t>
  </si>
  <si>
    <t>2.</t>
  </si>
  <si>
    <t>Leśnictwo</t>
  </si>
  <si>
    <t>3.</t>
  </si>
  <si>
    <t>Gospodarka mieszkaniowa</t>
  </si>
  <si>
    <t>4.</t>
  </si>
  <si>
    <t>Administracja publiczna</t>
  </si>
  <si>
    <t>5.</t>
  </si>
  <si>
    <t>6.</t>
  </si>
  <si>
    <t>7.</t>
  </si>
  <si>
    <t>8.</t>
  </si>
  <si>
    <t>Różne rozliczenia</t>
  </si>
  <si>
    <t>9.</t>
  </si>
  <si>
    <t>Oświata i wychowanie</t>
  </si>
  <si>
    <t>10.</t>
  </si>
  <si>
    <t>Pomoc społeczna</t>
  </si>
  <si>
    <t>11.</t>
  </si>
  <si>
    <t>Edukacyjna opieka wychowawcza</t>
  </si>
  <si>
    <t>12.</t>
  </si>
  <si>
    <t>Gospodarka komunalna i ochrona środow.</t>
  </si>
  <si>
    <t>RAZEM</t>
  </si>
  <si>
    <t>Urzędy naczelnych organów władzy pań. kontroli i ochrony prawa oraz sądownictwa</t>
  </si>
  <si>
    <t>Bezpieczeństwo publiczne i ochrona przeciwpożarowa</t>
  </si>
  <si>
    <t>Dochody od osób prawnych, od osób fiz.i od innych jednostek nieposiadających osobowości prawnej oraz wydatki związane z ich poborem</t>
  </si>
  <si>
    <t>020</t>
  </si>
  <si>
    <t>010</t>
  </si>
  <si>
    <t>Załącznik Nr 1 do Zarządzenia</t>
  </si>
  <si>
    <t>cd. Zał. Nr 1</t>
  </si>
  <si>
    <t>WYKONANIE DOCHODÓW BUDŻETOWYCH ZA I PÓŁROCZE 2004 r. wg źródeł  (w zł.)</t>
  </si>
  <si>
    <t>Treść</t>
  </si>
  <si>
    <t>Plan wg uchwał po zmianach</t>
  </si>
  <si>
    <t xml:space="preserve">% </t>
  </si>
  <si>
    <t>4:3</t>
  </si>
  <si>
    <t>Dochody własne:</t>
  </si>
  <si>
    <t>*udziały gminy w podatku dochodowym od osób prawnych</t>
  </si>
  <si>
    <t xml:space="preserve">* udziały we wpływach z podatku dochodowego od osób fizycznych </t>
  </si>
  <si>
    <t>* podatek od nieruchomości</t>
  </si>
  <si>
    <t>* podatek rolny</t>
  </si>
  <si>
    <t>* podatek leśny</t>
  </si>
  <si>
    <t>* podatek od środków transportowych</t>
  </si>
  <si>
    <t>* podatek od działalności gospodarczej osób fiz.</t>
  </si>
  <si>
    <t xml:space="preserve">  opłacony w formie karty podatkowej</t>
  </si>
  <si>
    <t>* podatek od spadków i darowizn</t>
  </si>
  <si>
    <t>* podatek od posiadania psów</t>
  </si>
  <si>
    <t xml:space="preserve">* wpływy z opłaty skarbowej </t>
  </si>
  <si>
    <t>* wpływy z opłaty targowej</t>
  </si>
  <si>
    <t>* podatek od czynności cywilnoprawnych</t>
  </si>
  <si>
    <t>* dochody z majątku gminy</t>
  </si>
  <si>
    <t>* pozostałe dochody w tym:</t>
  </si>
  <si>
    <t>* opłata za zezwolenia na sprzedaż napojów alkoh.</t>
  </si>
  <si>
    <t>Dotacje celowe</t>
  </si>
  <si>
    <t>* na zadania z zakresu administracji rządowej</t>
  </si>
  <si>
    <t>* na zadania własne</t>
  </si>
  <si>
    <t>* na zadania realizowane w ramach porozumień</t>
  </si>
  <si>
    <t>* otrzymane z funduszy celowych</t>
  </si>
  <si>
    <t>Subwencje ogółem</t>
  </si>
  <si>
    <t>* część oświatowa subwencji ogólnej dla j.s.t.</t>
  </si>
  <si>
    <t>* część rekompensująca subwencji ogólnej dla gmin</t>
  </si>
  <si>
    <t>* część wyrównawcza subwencji ogólnej dla gmin</t>
  </si>
  <si>
    <t>Dochody ogółem (1 + 2 + 3)</t>
  </si>
  <si>
    <t>Wydatki ogółem, w tym:</t>
  </si>
  <si>
    <t>* wydatki bieżące</t>
  </si>
  <si>
    <t>* wydatki majątkowe</t>
  </si>
  <si>
    <t>Wynik (4-5) Nadwyżka</t>
  </si>
  <si>
    <t>Finansowanie (A1-A2)</t>
  </si>
  <si>
    <t>A1. Przychody:</t>
  </si>
  <si>
    <t>* kredyty i pożyczki</t>
  </si>
  <si>
    <t>* nadwyżka z lat ubiegłych</t>
  </si>
  <si>
    <t>* inne źródła</t>
  </si>
  <si>
    <t>A2. Rozchody:</t>
  </si>
  <si>
    <t>* spłaty kredytów i pożyczek</t>
  </si>
  <si>
    <t>* inne cele</t>
  </si>
  <si>
    <t>WYKONANIE DOCHODÓW BUDŻETOWYCH ZA I PÓŁROCZE 2004 r. wg rozdziałów wraz częścią opisową</t>
  </si>
  <si>
    <t>( w złotych)</t>
  </si>
  <si>
    <t>Dz.</t>
  </si>
  <si>
    <t>Rozdz.</t>
  </si>
  <si>
    <t>Plan po zm.</t>
  </si>
  <si>
    <t xml:space="preserve">Zaległości </t>
  </si>
  <si>
    <t>Nadpłaty</t>
  </si>
  <si>
    <t>Skutki obniżenia górnych stawek podatku</t>
  </si>
  <si>
    <t>Skutki udzielon. ulg, odroczeń, umorzeń, zwolnień</t>
  </si>
  <si>
    <t>01095</t>
  </si>
  <si>
    <t>Pozostała działalność</t>
  </si>
  <si>
    <t>Część opisowa</t>
  </si>
  <si>
    <t>Są to wpływy uzyskane z tyt. wpłat ludności na budowę wodociągu Jankowice i Rudy</t>
  </si>
  <si>
    <t>02001</t>
  </si>
  <si>
    <t>Gospodarka leśna</t>
  </si>
  <si>
    <t>Są to dochody uzyskane z kół łowieckich za dzierżawę terenów łowieckich</t>
  </si>
  <si>
    <t>Gospodarka gruntami i nieruchomościami</t>
  </si>
  <si>
    <t>Uzyskano wpływy:</t>
  </si>
  <si>
    <t xml:space="preserve">1. Z opłat za zarząd, użytkowanie i użytkowanie wieczyste nieruchomości - </t>
  </si>
  <si>
    <t xml:space="preserve">2. Z najmu i dzierżawy składników majątkowych  </t>
  </si>
  <si>
    <t xml:space="preserve">3. Wpływy z tyt. usług </t>
  </si>
  <si>
    <t xml:space="preserve">4. Ze sprzedaży gruntów, działek, mieszkań </t>
  </si>
  <si>
    <t xml:space="preserve">5. Pozostałe dochody i odsetki </t>
  </si>
  <si>
    <t>Urzędy wojewódzkie</t>
  </si>
  <si>
    <t>Uzyskano następujące dochody:</t>
  </si>
  <si>
    <t xml:space="preserve">1. Dotacja na zadania zlecone  </t>
  </si>
  <si>
    <t>2. Dochody uzyskane w związku z realizacją zadań zleconych (dowody osob.)</t>
  </si>
  <si>
    <t>Urzędy gmin (miast i miast na prawach powiatu)</t>
  </si>
  <si>
    <t xml:space="preserve">1. Wpływy z tyt. odsetek  </t>
  </si>
  <si>
    <t xml:space="preserve">2. Wpływy z tyt. prowizji ze sprzedaży znaków skarbowych, inne dochody </t>
  </si>
  <si>
    <t xml:space="preserve"> </t>
  </si>
  <si>
    <t>Urzędy naczelnych organów władzy państwowej kontroli i ochrony prawa oraz sądownictwa</t>
  </si>
  <si>
    <t xml:space="preserve">Urzędy naczelnych organów władzy państwowej, kontroli i ochrony prawa  </t>
  </si>
  <si>
    <t xml:space="preserve">1.Dotacja na aktualizację i prowadzenie rejestru wyborców </t>
  </si>
  <si>
    <t>Wybory do rad gmin, rad powiatów i sejmików województw, wybory wójtów, burmistrzów i prezydentów miast oraz referenda gminne, powiatowe i wojewódzkie</t>
  </si>
  <si>
    <t xml:space="preserve">1.Dotacja na wybory uzupełniające do Rady Miejskiej </t>
  </si>
  <si>
    <t>Wybory do Parlamentu Europejskiego</t>
  </si>
  <si>
    <t xml:space="preserve">1.Dotacja na wybory do Parlamentu Europejskiego </t>
  </si>
  <si>
    <t>Obrona cywilna</t>
  </si>
  <si>
    <t>1. Dotacja ze Starostwa Powiatowego w Raciborzu na obronę cywilną</t>
  </si>
  <si>
    <t>Dochody od osób prawnych, od osób fizycznych i od innych jednostek nieposiadających osobowości prawnej oraz wydatki związane z ich poborem</t>
  </si>
  <si>
    <t xml:space="preserve">Wpływy z podatku dochodowego od osób fizycznych  </t>
  </si>
  <si>
    <t>1. Z karty podatkowej</t>
  </si>
  <si>
    <t>2. Odsetki od nieterminowych wpłat dot. karty podatkowej</t>
  </si>
  <si>
    <t xml:space="preserve">Wpływy z podatku rolnego, podatku leśnego podatku od czynności cywilnoprawnych, podatku od spadków i darowizn oraz podatków i opłat lokalnych </t>
  </si>
  <si>
    <t>1. Podatek od nieruchomości</t>
  </si>
  <si>
    <t>2. Podatek rolny</t>
  </si>
  <si>
    <t>3. Podatek leśny</t>
  </si>
  <si>
    <t>4. Podatek od  środków transportowych</t>
  </si>
  <si>
    <t>5. Podatek od spadków i darowizn</t>
  </si>
  <si>
    <t>6. Podatek od posiadania psów</t>
  </si>
  <si>
    <t>7. Wpływy z opłaty targowej</t>
  </si>
  <si>
    <t>8. Podatek od czynności cywilnoprawnych</t>
  </si>
  <si>
    <t xml:space="preserve">9. Odsetki od nieterminowych wpłat z tyt. podatków i opłat </t>
  </si>
  <si>
    <t>W I półroczu 2004 r. Burmistrz Miasta odroczył termin płatności podatku od nieruchomości na kwotę 151 912,04 zł. oraz rozłożył na raty zaległości podatkowe w kwocie 1 600,70 zł. w podatku od nieruchomości; 176,20 zł. w podatku rolnym oraz 20 zł. w podatku od posiadania psa</t>
  </si>
  <si>
    <t>Wpływy z innych opłat stanowiących dochody j.s.t. na podstawie ustaw</t>
  </si>
  <si>
    <t xml:space="preserve">1. Wpływy z opłaty skarbowej </t>
  </si>
  <si>
    <t>2. Opłaty za zezwolenia na sprzedaż napojów alkoholowych</t>
  </si>
  <si>
    <t xml:space="preserve">3. Wpływy z różnych opłat </t>
  </si>
  <si>
    <t>Wpływy z różnych rozliczeń</t>
  </si>
  <si>
    <t>1. Opłata restrukturyzacyjna (dot. 2003 r.-zwrot)</t>
  </si>
  <si>
    <t>2. Odsetki od opłaty restrukturyzacyjnej (dot.2003)</t>
  </si>
  <si>
    <t>Udziały gmin w podatkach stanowiących dochód budżetu państwa</t>
  </si>
  <si>
    <t>1. Udziały gminy w podatku dochodowym od osób fizycznych</t>
  </si>
  <si>
    <t>2. Udziały gminy w podatku dochodowym od osób prawnych</t>
  </si>
  <si>
    <t>Część oświatowa subwencji ogólnej dla j.s.t.</t>
  </si>
  <si>
    <t>Część rekompensująca subwencji ogólnej dla gmin</t>
  </si>
  <si>
    <t>Część wyrównawcza subwencji ogólnej dla gmin</t>
  </si>
  <si>
    <t>Różne rozliczenia finansowe</t>
  </si>
  <si>
    <t xml:space="preserve">  (rozliczenia z Urzędem Skarbowym w Raciborzu, odsetki)</t>
  </si>
  <si>
    <t>2.Podatek od spadków i darowizn</t>
  </si>
  <si>
    <t>3.Podatek od czynności cywilnoprawnych</t>
  </si>
  <si>
    <t>4.Odsetki od nieterminowych wpłat z tytułu podatków i opłat</t>
  </si>
  <si>
    <t>5.Pozostałe odsetki</t>
  </si>
  <si>
    <t>Szkoły podstawowe</t>
  </si>
  <si>
    <t>1. Czynsz za wynajem pomieszczeń dla MOW w Kuźni Raciborskiej, sklep szkolny, automat "Coca-cola"</t>
  </si>
  <si>
    <t>2. Pozostałe odsetki - odsetki bankowe</t>
  </si>
  <si>
    <t xml:space="preserve">3. Dotacja celowa na sfinansowanie części wyprawki szkolnej dla uczniów rozpoczynających naukę w klasach pierwszych szkół podstawowych  </t>
  </si>
  <si>
    <t>4. Nie otrzymano dotacji z WFOŚiGW w Katowicach  (40.085 zł ) i PFOŚiGW w Raciborzu (18.000 zł)  na zadanie inwestycyjne - realizacja nastąpi w II półroczu.</t>
  </si>
  <si>
    <t>Przedszkola</t>
  </si>
  <si>
    <t>1. Opłata stała  ( 37 zł miesięcznie )</t>
  </si>
  <si>
    <t>2. Wpływy ze sprzedaży składników majątkowych - (sprzedaż złomu - okna aluminiowe Przedszkole Nr 2 w Kuźni Raciborskiej)</t>
  </si>
  <si>
    <t>Gimnazja</t>
  </si>
  <si>
    <t>1. Wpływy z tyt. czynszów - (wpływy z opłaty za c.o i c.w. - Wspólnota Mieszkaniowa)</t>
  </si>
  <si>
    <t>Licea profilowane</t>
  </si>
  <si>
    <t xml:space="preserve">1. Otrzymano dotację ze Starostwa Powiatowego w Raciborzu  </t>
  </si>
  <si>
    <t>Szkoły zawodowe</t>
  </si>
  <si>
    <t>1. Dochody z najmu i dzierżawy składników majątkowych - 600 zł ( najem sklepiku szkolnego)</t>
  </si>
  <si>
    <t>2. Pozostałe odsetki - 644 zł ( odsetki bankowe)</t>
  </si>
  <si>
    <t xml:space="preserve">3. Dotacja ze Starostwa Powiatowego w Raciborzu - 473.230 zł  </t>
  </si>
  <si>
    <t>Świadczenia rodzinne oraz składki na ubezpieczenia emerytalne i rentowe z ubezpieczenia społecznego</t>
  </si>
  <si>
    <t>1. Dotacja celowa z budżetu państwa na realizację zadań bieżących z zakresu administracji rządowej</t>
  </si>
  <si>
    <t>2. Dotacja celowa otrzymana z budżetu państwa na inwestycje i zakupy inwestycyjne z zakresu administracji rządowej</t>
  </si>
  <si>
    <t>Składki na ubezpiecz. zdrowotne opłacane za osoby pobierające niektóre świadczenia z pomocy społecznej oraz niektóre świadczenia rodzinne</t>
  </si>
  <si>
    <t xml:space="preserve">1. Dotacja celowa z budżetu państwa na realizację zadań bieżących z zakresu administracji rządowej </t>
  </si>
  <si>
    <t>Zasiłki i pomoc w naturze oraz składki na ubezpieczenia społeczne</t>
  </si>
  <si>
    <t>Zasiłki rodzinne, pielęgnacyjne i wychowawcze</t>
  </si>
  <si>
    <t>Ośrodki pomocy społecznej</t>
  </si>
  <si>
    <t>Usługi opiekuńcze i specjalistyczne usługi opiekuńcze</t>
  </si>
  <si>
    <t xml:space="preserve">1. Wpływy z usług opiekuńczych </t>
  </si>
  <si>
    <t xml:space="preserve">1. Pozostałe odsetki </t>
  </si>
  <si>
    <t>Świetlice szkolne</t>
  </si>
  <si>
    <t xml:space="preserve">1. Z opłat pobieranych za pobyt dzieci w świetlicach szkolnych </t>
  </si>
  <si>
    <t>Pomoc  materialna dla uczniów</t>
  </si>
  <si>
    <t xml:space="preserve">1. Otrzymano dotację od Wojewody Śląskiego na stypendia i pomoc materialną dla młodzieży wiejskiej </t>
  </si>
  <si>
    <t>Gospodarka komunalna i ochrona środowiska</t>
  </si>
  <si>
    <t>Oświetlenie ulic, placów i dróg</t>
  </si>
  <si>
    <t>1. Dotacja celowa na zadania zlecone - oświetlenie dróg wojewódzkich w wysokości 89.870 zł</t>
  </si>
  <si>
    <t>Wpływy i wydatki związane z gromadzeniem środków z opłat produktowych</t>
  </si>
  <si>
    <t>1.Wpływy z opłaty produktowej, środki przekazał WFOŚiGW w Katowicach</t>
  </si>
  <si>
    <t xml:space="preserve">1. Otrzymano dotację z PFOŚiGW w Raciborzu dla tut. budżetu z przeznaczeniem na usuwanie padliny w wysokości 353 zł </t>
  </si>
  <si>
    <t>RAZEM  DOCHODY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</si>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</sst>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9"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49" fontId="2" fillId="0" borderId="2" xfId="0" applyNumberFormat="1" applyFont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/>
    </xf>
    <xf numFmtId="9" fontId="2" fillId="0" borderId="4" xfId="0" applyNumberFormat="1" applyFont="1" applyBorder="1" applyAlignment="1" applyProtection="1">
      <alignment vertical="center"/>
      <protection/>
    </xf>
    <xf numFmtId="9" fontId="2" fillId="0" borderId="5" xfId="0" applyNumberFormat="1" applyFont="1" applyBorder="1" applyAlignment="1" applyProtection="1">
      <alignment vertical="center"/>
      <protection/>
    </xf>
    <xf numFmtId="9" fontId="2" fillId="0" borderId="6" xfId="0" applyNumberFormat="1" applyFont="1" applyBorder="1" applyAlignment="1" applyProtection="1">
      <alignment vertical="center"/>
      <protection/>
    </xf>
    <xf numFmtId="49" fontId="3" fillId="0" borderId="7" xfId="0" applyNumberFormat="1" applyFont="1" applyBorder="1" applyAlignment="1" applyProtection="1">
      <alignment horizontal="left" vertical="center"/>
      <protection/>
    </xf>
    <xf numFmtId="0" fontId="3" fillId="0" borderId="7" xfId="0" applyNumberFormat="1" applyFont="1" applyBorder="1" applyAlignment="1" applyProtection="1">
      <alignment horizontal="center" wrapText="1"/>
      <protection/>
    </xf>
    <xf numFmtId="0" fontId="3" fillId="0" borderId="8" xfId="0" applyNumberFormat="1" applyFont="1" applyBorder="1" applyAlignment="1" applyProtection="1">
      <alignment horizontal="center"/>
      <protection/>
    </xf>
    <xf numFmtId="49" fontId="3" fillId="0" borderId="2" xfId="0" applyNumberFormat="1" applyFont="1" applyBorder="1" applyAlignment="1" applyProtection="1">
      <alignment horizontal="left" vertical="center"/>
      <protection/>
    </xf>
    <xf numFmtId="0" fontId="3" fillId="0" borderId="2" xfId="0" applyNumberFormat="1" applyFont="1" applyBorder="1" applyAlignment="1" applyProtection="1">
      <alignment horizontal="center"/>
      <protection/>
    </xf>
    <xf numFmtId="0" fontId="3" fillId="0" borderId="4" xfId="0" applyNumberFormat="1" applyFont="1" applyBorder="1" applyAlignment="1" applyProtection="1">
      <alignment horizont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2" fillId="0" borderId="3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3" fontId="2" fillId="0" borderId="14" xfId="0" applyNumberFormat="1" applyFont="1" applyBorder="1" applyAlignment="1" applyProtection="1">
      <alignment vertical="center"/>
      <protection/>
    </xf>
    <xf numFmtId="3" fontId="2" fillId="0" borderId="15" xfId="0" applyNumberFormat="1" applyFont="1" applyBorder="1" applyAlignment="1" applyProtection="1">
      <alignment vertical="center"/>
      <protection/>
    </xf>
    <xf numFmtId="0" fontId="2" fillId="0" borderId="15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3" fontId="2" fillId="2" borderId="14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3" fillId="3" borderId="17" xfId="0" applyNumberFormat="1" applyFont="1" applyFill="1" applyBorder="1" applyAlignment="1" applyProtection="1">
      <alignment/>
      <protection/>
    </xf>
    <xf numFmtId="0" fontId="3" fillId="3" borderId="18" xfId="0" applyNumberFormat="1" applyFont="1" applyFill="1" applyBorder="1" applyAlignment="1" applyProtection="1">
      <alignment/>
      <protection/>
    </xf>
    <xf numFmtId="3" fontId="3" fillId="3" borderId="17" xfId="0" applyNumberFormat="1" applyFont="1" applyFill="1" applyBorder="1" applyAlignment="1" applyProtection="1">
      <alignment/>
      <protection/>
    </xf>
    <xf numFmtId="9" fontId="3" fillId="3" borderId="17" xfId="0" applyNumberFormat="1" applyFont="1" applyFill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2" fillId="0" borderId="2" xfId="0" applyNumberFormat="1" applyFont="1" applyBorder="1" applyAlignment="1" applyProtection="1">
      <alignment wrapText="1"/>
      <protection/>
    </xf>
    <xf numFmtId="0" fontId="2" fillId="0" borderId="2" xfId="0" applyNumberFormat="1" applyFont="1" applyBorder="1" applyAlignment="1" applyProtection="1">
      <alignment/>
      <protection/>
    </xf>
    <xf numFmtId="9" fontId="2" fillId="0" borderId="14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 wrapText="1"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15" xfId="0" applyNumberFormat="1" applyFont="1" applyBorder="1" applyAlignment="1" applyProtection="1">
      <alignment/>
      <protection/>
    </xf>
    <xf numFmtId="0" fontId="2" fillId="0" borderId="3" xfId="0" applyNumberFormat="1" applyFont="1" applyBorder="1" applyAlignment="1" applyProtection="1">
      <alignment/>
      <protection/>
    </xf>
    <xf numFmtId="9" fontId="2" fillId="0" borderId="15" xfId="0" applyNumberFormat="1" applyFont="1" applyBorder="1" applyAlignment="1" applyProtection="1">
      <alignment/>
      <protection/>
    </xf>
    <xf numFmtId="3" fontId="3" fillId="3" borderId="18" xfId="0" applyNumberFormat="1" applyFont="1" applyFill="1" applyBorder="1" applyAlignment="1" applyProtection="1">
      <alignment/>
      <protection/>
    </xf>
    <xf numFmtId="9" fontId="2" fillId="0" borderId="13" xfId="0" applyNumberFormat="1" applyFont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 horizontal="right"/>
      <protection/>
    </xf>
    <xf numFmtId="9" fontId="3" fillId="0" borderId="16" xfId="0" applyNumberFormat="1" applyFont="1" applyBorder="1" applyAlignment="1" applyProtection="1">
      <alignment/>
      <protection/>
    </xf>
    <xf numFmtId="9" fontId="2" fillId="0" borderId="13" xfId="0" applyNumberFormat="1" applyFont="1" applyBorder="1" applyAlignment="1" applyProtection="1">
      <alignment/>
      <protection/>
    </xf>
    <xf numFmtId="9" fontId="2" fillId="0" borderId="14" xfId="0" applyNumberFormat="1" applyFont="1" applyBorder="1" applyAlignment="1" applyProtection="1">
      <alignment/>
      <protection/>
    </xf>
    <xf numFmtId="9" fontId="2" fillId="0" borderId="15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9" fontId="3" fillId="0" borderId="13" xfId="0" applyNumberFormat="1" applyFont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9" fontId="3" fillId="0" borderId="15" xfId="0" applyNumberFormat="1" applyFont="1" applyBorder="1" applyAlignment="1" applyProtection="1">
      <alignment/>
      <protection/>
    </xf>
    <xf numFmtId="9" fontId="3" fillId="0" borderId="14" xfId="0" applyNumberFormat="1" applyFont="1" applyBorder="1" applyAlignment="1" applyProtection="1">
      <alignment/>
      <protection/>
    </xf>
    <xf numFmtId="0" fontId="2" fillId="0" borderId="19" xfId="0" applyNumberFormat="1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3" borderId="30" xfId="0" applyNumberFormat="1" applyFont="1" applyFill="1" applyBorder="1" applyAlignment="1">
      <alignment horizontal="left" vertical="center"/>
    </xf>
    <xf numFmtId="49" fontId="4" fillId="3" borderId="31" xfId="0" applyNumberFormat="1" applyFont="1" applyFill="1" applyBorder="1" applyAlignment="1">
      <alignment horizontal="left" vertical="center"/>
    </xf>
    <xf numFmtId="49" fontId="4" fillId="3" borderId="32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9" fontId="4" fillId="3" borderId="17" xfId="17" applyNumberFormat="1" applyFont="1" applyFill="1" applyBorder="1" applyAlignment="1">
      <alignment horizontal="right" vertical="center"/>
    </xf>
    <xf numFmtId="3" fontId="4" fillId="3" borderId="18" xfId="17" applyNumberFormat="1" applyFont="1" applyFill="1" applyBorder="1" applyAlignment="1">
      <alignment horizontal="right" vertical="center"/>
    </xf>
    <xf numFmtId="3" fontId="0" fillId="3" borderId="17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49" fontId="4" fillId="2" borderId="33" xfId="0" applyNumberFormat="1" applyFont="1" applyFill="1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lef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9" fontId="4" fillId="2" borderId="13" xfId="17" applyNumberFormat="1" applyFont="1" applyFill="1" applyBorder="1" applyAlignment="1">
      <alignment horizontal="right" vertical="center"/>
    </xf>
    <xf numFmtId="3" fontId="4" fillId="2" borderId="2" xfId="17" applyNumberFormat="1" applyFon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49" fontId="6" fillId="0" borderId="36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9" fontId="6" fillId="0" borderId="14" xfId="17" applyNumberFormat="1" applyFont="1" applyBorder="1" applyAlignment="1">
      <alignment horizontal="right" vertical="center"/>
    </xf>
    <xf numFmtId="3" fontId="6" fillId="0" borderId="1" xfId="17" applyNumberFormat="1" applyFont="1" applyBorder="1" applyAlignment="1">
      <alignment horizontal="right" vertical="center"/>
    </xf>
    <xf numFmtId="49" fontId="0" fillId="0" borderId="36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9" fontId="0" fillId="0" borderId="14" xfId="0" applyNumberFormat="1" applyBorder="1" applyAlignment="1">
      <alignment horizontal="right" vertical="center" wrapText="1"/>
    </xf>
    <xf numFmtId="49" fontId="0" fillId="0" borderId="39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9" fontId="0" fillId="0" borderId="15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9" fontId="7" fillId="0" borderId="14" xfId="17" applyNumberFormat="1" applyFont="1" applyBorder="1" applyAlignment="1">
      <alignment horizontal="right" vertical="center"/>
    </xf>
    <xf numFmtId="3" fontId="7" fillId="0" borderId="1" xfId="17" applyNumberFormat="1" applyFont="1" applyBorder="1" applyAlignment="1">
      <alignment horizontal="right" vertical="center"/>
    </xf>
    <xf numFmtId="3" fontId="7" fillId="2" borderId="1" xfId="17" applyNumberFormat="1" applyFont="1" applyFill="1" applyBorder="1" applyAlignment="1">
      <alignment horizontal="right" vertical="center"/>
    </xf>
    <xf numFmtId="49" fontId="0" fillId="0" borderId="3" xfId="0" applyNumberFormat="1" applyBorder="1" applyAlignment="1">
      <alignment horizontal="left" vertical="center"/>
    </xf>
    <xf numFmtId="9" fontId="7" fillId="0" borderId="15" xfId="17" applyNumberFormat="1" applyFont="1" applyBorder="1" applyAlignment="1">
      <alignment horizontal="right" vertical="center"/>
    </xf>
    <xf numFmtId="3" fontId="7" fillId="0" borderId="3" xfId="17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9" fontId="6" fillId="0" borderId="13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49" fontId="4" fillId="3" borderId="18" xfId="0" applyNumberFormat="1" applyFont="1" applyFill="1" applyBorder="1" applyAlignment="1">
      <alignment horizontal="left" vertical="center" wrapText="1"/>
    </xf>
    <xf numFmtId="9" fontId="4" fillId="0" borderId="13" xfId="17" applyNumberFormat="1" applyFont="1" applyBorder="1" applyAlignment="1">
      <alignment horizontal="right" vertical="center"/>
    </xf>
    <xf numFmtId="3" fontId="4" fillId="0" borderId="1" xfId="17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9" fontId="6" fillId="3" borderId="17" xfId="17" applyNumberFormat="1" applyFont="1" applyFill="1" applyBorder="1" applyAlignment="1">
      <alignment horizontal="right" vertical="center"/>
    </xf>
    <xf numFmtId="3" fontId="6" fillId="0" borderId="14" xfId="17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 wrapText="1"/>
    </xf>
    <xf numFmtId="0" fontId="0" fillId="3" borderId="0" xfId="0" applyFill="1" applyAlignment="1">
      <alignment/>
    </xf>
    <xf numFmtId="49" fontId="7" fillId="0" borderId="1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9" fontId="7" fillId="3" borderId="17" xfId="17" applyNumberFormat="1" applyFont="1" applyFill="1" applyBorder="1" applyAlignment="1">
      <alignment horizontal="right" vertical="center"/>
    </xf>
    <xf numFmtId="9" fontId="7" fillId="2" borderId="13" xfId="17" applyNumberFormat="1" applyFont="1" applyFill="1" applyBorder="1" applyAlignment="1">
      <alignment horizontal="right" vertical="center"/>
    </xf>
    <xf numFmtId="9" fontId="7" fillId="2" borderId="14" xfId="17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9" fontId="6" fillId="0" borderId="15" xfId="17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3" fontId="7" fillId="0" borderId="1" xfId="17" applyNumberFormat="1" applyFont="1" applyBorder="1" applyAlignment="1">
      <alignment horizontal="right" vertical="center" wrapText="1"/>
    </xf>
    <xf numFmtId="3" fontId="7" fillId="0" borderId="3" xfId="17" applyNumberFormat="1" applyFon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42" xfId="17" applyNumberFormat="1" applyFont="1" applyBorder="1" applyAlignment="1">
      <alignment horizontal="center" vertical="center"/>
    </xf>
    <xf numFmtId="3" fontId="4" fillId="0" borderId="9" xfId="17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9" fontId="4" fillId="0" borderId="45" xfId="17" applyNumberFormat="1" applyFont="1" applyBorder="1" applyAlignment="1">
      <alignment horizontal="center" vertical="center"/>
    </xf>
    <xf numFmtId="9" fontId="4" fillId="0" borderId="12" xfId="17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4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3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3" fontId="3" fillId="0" borderId="45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9" fontId="3" fillId="0" borderId="44" xfId="0" applyNumberFormat="1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42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3" fontId="3" fillId="0" borderId="42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workbookViewId="0" topLeftCell="A1">
      <selection activeCell="A5" sqref="A5:K5"/>
    </sheetView>
  </sheetViews>
  <sheetFormatPr defaultColWidth="9.140625" defaultRowHeight="12.75"/>
  <cols>
    <col min="1" max="1" width="3.57421875" style="77" customWidth="1"/>
    <col min="2" max="2" width="4.140625" style="77" customWidth="1"/>
    <col min="3" max="3" width="6.421875" style="77" customWidth="1"/>
    <col min="4" max="4" width="37.28125" style="77" customWidth="1"/>
    <col min="5" max="5" width="11.421875" style="77" customWidth="1"/>
    <col min="6" max="6" width="10.57421875" style="77" customWidth="1"/>
    <col min="7" max="7" width="9.421875" style="77" customWidth="1"/>
    <col min="8" max="8" width="10.00390625" style="77" customWidth="1"/>
    <col min="9" max="10" width="9.140625" style="77" customWidth="1"/>
    <col min="11" max="11" width="9.28125" style="77" customWidth="1"/>
    <col min="12" max="16384" width="9.140625" style="77" customWidth="1"/>
  </cols>
  <sheetData>
    <row r="1" spans="5:11" ht="12.75">
      <c r="E1" s="240" t="s">
        <v>35</v>
      </c>
      <c r="F1" s="240"/>
      <c r="G1" s="240"/>
      <c r="H1" s="240"/>
      <c r="I1" s="240"/>
      <c r="J1" s="240"/>
      <c r="K1" s="240"/>
    </row>
    <row r="2" spans="5:8" ht="12.75">
      <c r="E2" s="241"/>
      <c r="F2" s="241"/>
      <c r="G2" s="241"/>
      <c r="H2" s="78"/>
    </row>
    <row r="3" spans="5:8" ht="12.75">
      <c r="E3" s="241"/>
      <c r="F3" s="241"/>
      <c r="G3" s="241"/>
      <c r="H3" s="78"/>
    </row>
    <row r="5" spans="1:11" ht="12.75">
      <c r="A5" s="239" t="s">
        <v>80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2.75">
      <c r="A6" s="239" t="s">
        <v>81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ht="13.5" thickBot="1"/>
    <row r="8" spans="1:11" ht="67.5">
      <c r="A8" s="79" t="s">
        <v>1</v>
      </c>
      <c r="B8" s="80" t="s">
        <v>82</v>
      </c>
      <c r="C8" s="81" t="s">
        <v>83</v>
      </c>
      <c r="D8" s="82" t="s">
        <v>3</v>
      </c>
      <c r="E8" s="83" t="s">
        <v>84</v>
      </c>
      <c r="F8" s="84" t="s">
        <v>5</v>
      </c>
      <c r="G8" s="83" t="s">
        <v>6</v>
      </c>
      <c r="H8" s="85" t="s">
        <v>85</v>
      </c>
      <c r="I8" s="86" t="s">
        <v>86</v>
      </c>
      <c r="J8" s="87" t="s">
        <v>87</v>
      </c>
      <c r="K8" s="88" t="s">
        <v>88</v>
      </c>
    </row>
    <row r="9" spans="1:11" ht="13.5" thickBot="1">
      <c r="A9" s="89">
        <v>1</v>
      </c>
      <c r="B9" s="90">
        <v>2</v>
      </c>
      <c r="C9" s="91">
        <v>3</v>
      </c>
      <c r="D9" s="92">
        <v>4</v>
      </c>
      <c r="E9" s="93">
        <v>5</v>
      </c>
      <c r="F9" s="94">
        <v>6</v>
      </c>
      <c r="G9" s="93">
        <v>7</v>
      </c>
      <c r="H9" s="94">
        <v>8</v>
      </c>
      <c r="I9" s="93">
        <v>9</v>
      </c>
      <c r="J9" s="94">
        <v>10</v>
      </c>
      <c r="K9" s="93">
        <v>11</v>
      </c>
    </row>
    <row r="10" spans="1:11" ht="13.5" thickBot="1">
      <c r="A10" s="95"/>
      <c r="B10" s="96"/>
      <c r="C10" s="97"/>
      <c r="D10" s="98"/>
      <c r="E10" s="99"/>
      <c r="F10" s="100"/>
      <c r="G10" s="99"/>
      <c r="H10" s="100"/>
      <c r="I10" s="99"/>
      <c r="J10" s="100"/>
      <c r="K10" s="99"/>
    </row>
    <row r="11" spans="1:11" ht="13.5" thickBot="1">
      <c r="A11" s="101" t="s">
        <v>7</v>
      </c>
      <c r="B11" s="102" t="s">
        <v>33</v>
      </c>
      <c r="C11" s="103"/>
      <c r="D11" s="104" t="s">
        <v>8</v>
      </c>
      <c r="E11" s="105">
        <f>SUM(E13)</f>
        <v>20000</v>
      </c>
      <c r="F11" s="106">
        <f>SUM(F13)</f>
        <v>920</v>
      </c>
      <c r="G11" s="107">
        <f>F11/E11</f>
        <v>0.046</v>
      </c>
      <c r="H11" s="108"/>
      <c r="I11" s="109"/>
      <c r="J11" s="110"/>
      <c r="K11" s="109"/>
    </row>
    <row r="12" spans="1:11" s="121" customFormat="1" ht="12.75">
      <c r="A12" s="111"/>
      <c r="B12" s="112"/>
      <c r="C12" s="113"/>
      <c r="D12" s="114"/>
      <c r="E12" s="115"/>
      <c r="F12" s="116"/>
      <c r="G12" s="117"/>
      <c r="H12" s="118"/>
      <c r="I12" s="119"/>
      <c r="J12" s="120"/>
      <c r="K12" s="119"/>
    </row>
    <row r="13" spans="1:11" ht="12.75">
      <c r="A13" s="122"/>
      <c r="B13" s="123"/>
      <c r="C13" s="124" t="s">
        <v>89</v>
      </c>
      <c r="D13" s="125" t="s">
        <v>90</v>
      </c>
      <c r="E13" s="126">
        <v>20000</v>
      </c>
      <c r="F13" s="127">
        <v>920</v>
      </c>
      <c r="G13" s="128">
        <f>F13/E13</f>
        <v>0.046</v>
      </c>
      <c r="H13" s="129"/>
      <c r="I13" s="126"/>
      <c r="J13" s="127"/>
      <c r="K13" s="126"/>
    </row>
    <row r="14" spans="1:11" ht="39" customHeight="1">
      <c r="A14" s="221" t="s">
        <v>91</v>
      </c>
      <c r="B14" s="222"/>
      <c r="C14" s="223"/>
      <c r="D14" s="133" t="s">
        <v>92</v>
      </c>
      <c r="E14" s="134"/>
      <c r="F14" s="135"/>
      <c r="G14" s="136"/>
      <c r="H14" s="135"/>
      <c r="I14" s="134"/>
      <c r="J14" s="135"/>
      <c r="K14" s="134"/>
    </row>
    <row r="15" spans="1:11" ht="14.25" customHeight="1" thickBot="1">
      <c r="A15" s="137"/>
      <c r="B15" s="138"/>
      <c r="C15" s="139"/>
      <c r="D15" s="140"/>
      <c r="E15" s="141"/>
      <c r="F15" s="142"/>
      <c r="G15" s="143"/>
      <c r="H15" s="142"/>
      <c r="I15" s="141"/>
      <c r="J15" s="142"/>
      <c r="K15" s="141"/>
    </row>
    <row r="16" spans="1:11" ht="13.5" thickBot="1">
      <c r="A16" s="101" t="s">
        <v>9</v>
      </c>
      <c r="B16" s="102" t="s">
        <v>32</v>
      </c>
      <c r="C16" s="103"/>
      <c r="D16" s="104" t="s">
        <v>10</v>
      </c>
      <c r="E16" s="105">
        <f>SUM(E18)</f>
        <v>1600</v>
      </c>
      <c r="F16" s="106">
        <f>SUM(F18)</f>
        <v>222</v>
      </c>
      <c r="G16" s="107">
        <f>F16/E16</f>
        <v>0.13875</v>
      </c>
      <c r="H16" s="108"/>
      <c r="I16" s="109"/>
      <c r="J16" s="110"/>
      <c r="K16" s="109"/>
    </row>
    <row r="17" spans="1:11" s="121" customFormat="1" ht="12.75">
      <c r="A17" s="111"/>
      <c r="B17" s="112"/>
      <c r="C17" s="113"/>
      <c r="D17" s="114"/>
      <c r="E17" s="115"/>
      <c r="F17" s="116"/>
      <c r="G17" s="117"/>
      <c r="H17" s="118"/>
      <c r="I17" s="119"/>
      <c r="J17" s="120"/>
      <c r="K17" s="119"/>
    </row>
    <row r="18" spans="1:11" ht="12.75">
      <c r="A18" s="122"/>
      <c r="B18" s="123"/>
      <c r="C18" s="124" t="s">
        <v>93</v>
      </c>
      <c r="D18" s="125" t="s">
        <v>94</v>
      </c>
      <c r="E18" s="126">
        <v>1600</v>
      </c>
      <c r="F18" s="127">
        <v>222</v>
      </c>
      <c r="G18" s="128">
        <f>F18/E18</f>
        <v>0.13875</v>
      </c>
      <c r="H18" s="129"/>
      <c r="I18" s="126"/>
      <c r="J18" s="127"/>
      <c r="K18" s="126"/>
    </row>
    <row r="19" spans="1:11" ht="39" customHeight="1">
      <c r="A19" s="221" t="s">
        <v>91</v>
      </c>
      <c r="B19" s="222"/>
      <c r="C19" s="223"/>
      <c r="D19" s="133" t="s">
        <v>95</v>
      </c>
      <c r="E19" s="144"/>
      <c r="F19" s="145"/>
      <c r="G19" s="146"/>
      <c r="H19" s="145"/>
      <c r="I19" s="144"/>
      <c r="J19" s="145"/>
      <c r="K19" s="144"/>
    </row>
    <row r="20" spans="1:11" ht="14.25" customHeight="1" thickBot="1">
      <c r="A20" s="137"/>
      <c r="B20" s="138"/>
      <c r="C20" s="139"/>
      <c r="D20" s="140"/>
      <c r="E20" s="147"/>
      <c r="F20" s="148"/>
      <c r="G20" s="149"/>
      <c r="H20" s="148"/>
      <c r="I20" s="147"/>
      <c r="J20" s="148"/>
      <c r="K20" s="147"/>
    </row>
    <row r="21" spans="1:11" ht="13.5" thickBot="1">
      <c r="A21" s="101" t="s">
        <v>11</v>
      </c>
      <c r="B21" s="102">
        <v>700</v>
      </c>
      <c r="C21" s="103"/>
      <c r="D21" s="104" t="s">
        <v>12</v>
      </c>
      <c r="E21" s="105">
        <f>SUM(E23)</f>
        <v>345720</v>
      </c>
      <c r="F21" s="106">
        <f>SUM(F23:F23)</f>
        <v>301906</v>
      </c>
      <c r="G21" s="107">
        <f>F21/E21</f>
        <v>0.8732673840101817</v>
      </c>
      <c r="H21" s="108">
        <f>SUM(H23)</f>
        <v>26479</v>
      </c>
      <c r="I21" s="109"/>
      <c r="J21" s="110"/>
      <c r="K21" s="109"/>
    </row>
    <row r="22" spans="1:11" s="121" customFormat="1" ht="12.75">
      <c r="A22" s="111"/>
      <c r="B22" s="112"/>
      <c r="C22" s="113"/>
      <c r="D22" s="114"/>
      <c r="E22" s="115"/>
      <c r="F22" s="116"/>
      <c r="G22" s="117"/>
      <c r="H22" s="118"/>
      <c r="I22" s="119"/>
      <c r="J22" s="120"/>
      <c r="K22" s="119"/>
    </row>
    <row r="23" spans="1:11" ht="12.75">
      <c r="A23" s="122"/>
      <c r="B23" s="123"/>
      <c r="C23" s="124">
        <v>70005</v>
      </c>
      <c r="D23" s="125" t="s">
        <v>96</v>
      </c>
      <c r="E23" s="126">
        <f>SUM(E25:E29)</f>
        <v>345720</v>
      </c>
      <c r="F23" s="127">
        <f>SUM(F25:F29)</f>
        <v>301906</v>
      </c>
      <c r="G23" s="128">
        <f>F23/E23</f>
        <v>0.8732673840101817</v>
      </c>
      <c r="H23" s="129">
        <f>SUM(H24:H29)</f>
        <v>26479</v>
      </c>
      <c r="I23" s="126"/>
      <c r="J23" s="127"/>
      <c r="K23" s="126"/>
    </row>
    <row r="24" spans="1:11" ht="12.75">
      <c r="A24" s="221" t="s">
        <v>91</v>
      </c>
      <c r="B24" s="222"/>
      <c r="C24" s="223"/>
      <c r="D24" s="150" t="s">
        <v>97</v>
      </c>
      <c r="E24" s="144"/>
      <c r="F24" s="145"/>
      <c r="G24" s="151"/>
      <c r="H24" s="152"/>
      <c r="I24" s="144"/>
      <c r="J24" s="145"/>
      <c r="K24" s="144"/>
    </row>
    <row r="25" spans="1:11" ht="25.5">
      <c r="A25" s="221"/>
      <c r="B25" s="222"/>
      <c r="C25" s="223"/>
      <c r="D25" s="133" t="s">
        <v>98</v>
      </c>
      <c r="E25" s="144">
        <v>19000</v>
      </c>
      <c r="F25" s="145">
        <v>14066</v>
      </c>
      <c r="G25" s="151">
        <f>F25/E25</f>
        <v>0.7403157894736843</v>
      </c>
      <c r="H25" s="153">
        <v>2823</v>
      </c>
      <c r="I25" s="144"/>
      <c r="J25" s="145"/>
      <c r="K25" s="144"/>
    </row>
    <row r="26" spans="1:11" ht="25.5">
      <c r="A26" s="221"/>
      <c r="B26" s="222"/>
      <c r="C26" s="223"/>
      <c r="D26" s="133" t="s">
        <v>99</v>
      </c>
      <c r="E26" s="144">
        <v>54520</v>
      </c>
      <c r="F26" s="145">
        <v>39668</v>
      </c>
      <c r="G26" s="151">
        <f>F26/E26</f>
        <v>0.7275862068965517</v>
      </c>
      <c r="H26" s="153">
        <v>7556</v>
      </c>
      <c r="I26" s="144"/>
      <c r="J26" s="145"/>
      <c r="K26" s="144"/>
    </row>
    <row r="27" spans="1:11" ht="12.75">
      <c r="A27" s="221"/>
      <c r="B27" s="222"/>
      <c r="C27" s="223"/>
      <c r="D27" s="150" t="s">
        <v>100</v>
      </c>
      <c r="E27" s="144">
        <v>44000</v>
      </c>
      <c r="F27" s="145">
        <v>11802</v>
      </c>
      <c r="G27" s="151">
        <f>F27/E27</f>
        <v>0.2682272727272727</v>
      </c>
      <c r="H27" s="152"/>
      <c r="I27" s="144"/>
      <c r="J27" s="145"/>
      <c r="K27" s="144"/>
    </row>
    <row r="28" spans="1:11" ht="25.5">
      <c r="A28" s="221"/>
      <c r="B28" s="222"/>
      <c r="C28" s="223"/>
      <c r="D28" s="133" t="s">
        <v>101</v>
      </c>
      <c r="E28" s="144">
        <v>223000</v>
      </c>
      <c r="F28" s="145">
        <v>219292</v>
      </c>
      <c r="G28" s="151">
        <f>F28/E28</f>
        <v>0.983372197309417</v>
      </c>
      <c r="H28" s="152"/>
      <c r="I28" s="144"/>
      <c r="J28" s="145"/>
      <c r="K28" s="144"/>
    </row>
    <row r="29" spans="1:11" ht="12.75">
      <c r="A29" s="221"/>
      <c r="B29" s="222"/>
      <c r="C29" s="223"/>
      <c r="D29" s="150" t="s">
        <v>102</v>
      </c>
      <c r="E29" s="144">
        <v>5200</v>
      </c>
      <c r="F29" s="145">
        <v>17078</v>
      </c>
      <c r="G29" s="151">
        <f>F29/E29</f>
        <v>3.2842307692307693</v>
      </c>
      <c r="H29" s="152">
        <v>16100</v>
      </c>
      <c r="I29" s="144"/>
      <c r="J29" s="145"/>
      <c r="K29" s="144"/>
    </row>
    <row r="30" spans="1:11" ht="13.5" thickBot="1">
      <c r="A30" s="137"/>
      <c r="B30" s="138"/>
      <c r="C30" s="139"/>
      <c r="D30" s="154"/>
      <c r="E30" s="147"/>
      <c r="F30" s="148"/>
      <c r="G30" s="155"/>
      <c r="H30" s="156"/>
      <c r="I30" s="147"/>
      <c r="J30" s="148"/>
      <c r="K30" s="147"/>
    </row>
    <row r="31" spans="1:11" ht="13.5" thickBot="1">
      <c r="A31" s="101" t="s">
        <v>13</v>
      </c>
      <c r="B31" s="102">
        <v>750</v>
      </c>
      <c r="C31" s="103"/>
      <c r="D31" s="104" t="s">
        <v>14</v>
      </c>
      <c r="E31" s="105">
        <f>E33+E38</f>
        <v>101685</v>
      </c>
      <c r="F31" s="106">
        <f>F33+F38</f>
        <v>74290</v>
      </c>
      <c r="G31" s="107">
        <f>F31/E31</f>
        <v>0.7305895658160004</v>
      </c>
      <c r="H31" s="106">
        <f>H33+H38</f>
        <v>8651</v>
      </c>
      <c r="I31" s="109"/>
      <c r="J31" s="110"/>
      <c r="K31" s="109"/>
    </row>
    <row r="32" spans="1:11" ht="12.75">
      <c r="A32" s="157"/>
      <c r="B32" s="158"/>
      <c r="C32" s="159"/>
      <c r="D32" s="160"/>
      <c r="E32" s="161"/>
      <c r="F32" s="162"/>
      <c r="G32" s="163"/>
      <c r="H32" s="164"/>
      <c r="I32" s="165"/>
      <c r="J32" s="166"/>
      <c r="K32" s="165"/>
    </row>
    <row r="33" spans="1:11" ht="12.75">
      <c r="A33" s="122"/>
      <c r="B33" s="123"/>
      <c r="C33" s="124">
        <v>75011</v>
      </c>
      <c r="D33" s="125" t="s">
        <v>103</v>
      </c>
      <c r="E33" s="126">
        <v>69615</v>
      </c>
      <c r="F33" s="127">
        <v>35148</v>
      </c>
      <c r="G33" s="128">
        <f>F33/E33</f>
        <v>0.5048911872441284</v>
      </c>
      <c r="H33" s="129"/>
      <c r="I33" s="126"/>
      <c r="J33" s="127"/>
      <c r="K33" s="126"/>
    </row>
    <row r="34" spans="1:11" ht="12.75">
      <c r="A34" s="130"/>
      <c r="B34" s="131"/>
      <c r="C34" s="132"/>
      <c r="D34" s="150" t="s">
        <v>104</v>
      </c>
      <c r="E34" s="144"/>
      <c r="F34" s="145"/>
      <c r="G34" s="128"/>
      <c r="H34" s="152"/>
      <c r="I34" s="144"/>
      <c r="J34" s="145"/>
      <c r="K34" s="144"/>
    </row>
    <row r="35" spans="1:11" ht="12.75">
      <c r="A35" s="221" t="s">
        <v>91</v>
      </c>
      <c r="B35" s="222"/>
      <c r="C35" s="223"/>
      <c r="D35" s="133" t="s">
        <v>105</v>
      </c>
      <c r="E35" s="144">
        <v>67985</v>
      </c>
      <c r="F35" s="145">
        <v>34419</v>
      </c>
      <c r="G35" s="128">
        <f>F35/E35</f>
        <v>0.5062734426711775</v>
      </c>
      <c r="H35" s="152"/>
      <c r="I35" s="144"/>
      <c r="J35" s="145"/>
      <c r="K35" s="144"/>
    </row>
    <row r="36" spans="1:11" ht="25.5">
      <c r="A36" s="221"/>
      <c r="B36" s="222"/>
      <c r="C36" s="223"/>
      <c r="D36" s="133" t="s">
        <v>106</v>
      </c>
      <c r="E36" s="144">
        <v>1630</v>
      </c>
      <c r="F36" s="145">
        <v>729</v>
      </c>
      <c r="G36" s="128">
        <f>F36/E36</f>
        <v>0.447239263803681</v>
      </c>
      <c r="H36" s="152"/>
      <c r="I36" s="144"/>
      <c r="J36" s="145"/>
      <c r="K36" s="144"/>
    </row>
    <row r="37" spans="1:11" ht="12.75">
      <c r="A37" s="130"/>
      <c r="B37" s="131"/>
      <c r="C37" s="132"/>
      <c r="D37" s="150"/>
      <c r="E37" s="144"/>
      <c r="F37" s="145"/>
      <c r="G37" s="151"/>
      <c r="H37" s="152"/>
      <c r="I37" s="144"/>
      <c r="J37" s="145"/>
      <c r="K37" s="144"/>
    </row>
    <row r="38" spans="1:11" ht="25.5">
      <c r="A38" s="122"/>
      <c r="B38" s="123"/>
      <c r="C38" s="124">
        <v>75023</v>
      </c>
      <c r="D38" s="167" t="s">
        <v>107</v>
      </c>
      <c r="E38" s="126">
        <f>SUM(E40:E41)</f>
        <v>32070</v>
      </c>
      <c r="F38" s="127">
        <f>SUM(F39:F41)</f>
        <v>39142</v>
      </c>
      <c r="G38" s="128">
        <f>F38/E38</f>
        <v>1.2205176177112567</v>
      </c>
      <c r="H38" s="129">
        <f>SUM(H40:H41)</f>
        <v>8651</v>
      </c>
      <c r="I38" s="126"/>
      <c r="J38" s="127"/>
      <c r="K38" s="126"/>
    </row>
    <row r="39" spans="1:11" ht="12.75">
      <c r="A39" s="130"/>
      <c r="B39" s="131"/>
      <c r="C39" s="132"/>
      <c r="D39" s="150" t="s">
        <v>104</v>
      </c>
      <c r="E39" s="144"/>
      <c r="F39" s="145"/>
      <c r="G39" s="128"/>
      <c r="H39" s="152"/>
      <c r="I39" s="144"/>
      <c r="J39" s="145"/>
      <c r="K39" s="144"/>
    </row>
    <row r="40" spans="1:11" ht="12.75">
      <c r="A40" s="221" t="s">
        <v>91</v>
      </c>
      <c r="B40" s="222"/>
      <c r="C40" s="223"/>
      <c r="D40" s="133" t="s">
        <v>108</v>
      </c>
      <c r="E40" s="144">
        <v>70</v>
      </c>
      <c r="F40" s="145">
        <v>22985</v>
      </c>
      <c r="G40" s="128">
        <f>F40/E40</f>
        <v>328.35714285714283</v>
      </c>
      <c r="H40" s="152"/>
      <c r="I40" s="144"/>
      <c r="J40" s="145"/>
      <c r="K40" s="144"/>
    </row>
    <row r="41" spans="1:11" ht="25.5">
      <c r="A41" s="221"/>
      <c r="B41" s="222"/>
      <c r="C41" s="223"/>
      <c r="D41" s="133" t="s">
        <v>109</v>
      </c>
      <c r="E41" s="144">
        <v>32000</v>
      </c>
      <c r="F41" s="145">
        <v>16157</v>
      </c>
      <c r="G41" s="128">
        <f>F41/E41</f>
        <v>0.50490625</v>
      </c>
      <c r="H41" s="152">
        <v>8651</v>
      </c>
      <c r="I41" s="144"/>
      <c r="J41" s="145" t="s">
        <v>110</v>
      </c>
      <c r="K41" s="144"/>
    </row>
    <row r="42" spans="1:11" ht="13.5" thickBot="1">
      <c r="A42" s="137"/>
      <c r="B42" s="138"/>
      <c r="C42" s="139"/>
      <c r="D42" s="154"/>
      <c r="E42" s="147"/>
      <c r="F42" s="148"/>
      <c r="G42" s="155"/>
      <c r="H42" s="156"/>
      <c r="I42" s="147"/>
      <c r="J42" s="148"/>
      <c r="K42" s="147"/>
    </row>
    <row r="43" spans="1:11" ht="39" thickBot="1">
      <c r="A43" s="101" t="s">
        <v>15</v>
      </c>
      <c r="B43" s="102">
        <v>751</v>
      </c>
      <c r="C43" s="103"/>
      <c r="D43" s="168" t="s">
        <v>111</v>
      </c>
      <c r="E43" s="105">
        <f>SUM(E45,E49,E53)</f>
        <v>15671</v>
      </c>
      <c r="F43" s="106">
        <f>SUM(F45,F49,F53)</f>
        <v>14284</v>
      </c>
      <c r="G43" s="107">
        <f>F43/E43</f>
        <v>0.9114925658860316</v>
      </c>
      <c r="H43" s="108"/>
      <c r="I43" s="109"/>
      <c r="J43" s="110"/>
      <c r="K43" s="109"/>
    </row>
    <row r="44" spans="1:11" ht="12.75">
      <c r="A44" s="157"/>
      <c r="B44" s="158"/>
      <c r="C44" s="159"/>
      <c r="D44" s="160"/>
      <c r="E44" s="161"/>
      <c r="F44" s="162"/>
      <c r="G44" s="169"/>
      <c r="H44" s="164"/>
      <c r="I44" s="165"/>
      <c r="J44" s="166"/>
      <c r="K44" s="165"/>
    </row>
    <row r="45" spans="1:11" ht="25.5">
      <c r="A45" s="130"/>
      <c r="B45" s="131"/>
      <c r="C45" s="124">
        <v>75101</v>
      </c>
      <c r="D45" s="167" t="s">
        <v>112</v>
      </c>
      <c r="E45" s="126">
        <f>E47</f>
        <v>2780</v>
      </c>
      <c r="F45" s="127">
        <f>F47</f>
        <v>1394</v>
      </c>
      <c r="G45" s="128">
        <f>F45/E45</f>
        <v>0.5014388489208633</v>
      </c>
      <c r="H45" s="170"/>
      <c r="I45" s="144"/>
      <c r="J45" s="145"/>
      <c r="K45" s="144"/>
    </row>
    <row r="46" spans="1:11" ht="12.75">
      <c r="A46" s="130"/>
      <c r="B46" s="131"/>
      <c r="C46" s="124"/>
      <c r="D46" s="171" t="s">
        <v>104</v>
      </c>
      <c r="E46" s="126"/>
      <c r="F46" s="127"/>
      <c r="G46" s="128"/>
      <c r="H46" s="152"/>
      <c r="I46" s="144"/>
      <c r="J46" s="145"/>
      <c r="K46" s="144"/>
    </row>
    <row r="47" spans="1:11" ht="25.5">
      <c r="A47" s="221" t="s">
        <v>91</v>
      </c>
      <c r="B47" s="222"/>
      <c r="C47" s="223"/>
      <c r="D47" s="133" t="s">
        <v>113</v>
      </c>
      <c r="E47" s="144">
        <v>2780</v>
      </c>
      <c r="F47" s="145">
        <v>1394</v>
      </c>
      <c r="G47" s="151">
        <f>F47/E47</f>
        <v>0.5014388489208633</v>
      </c>
      <c r="H47" s="152"/>
      <c r="I47" s="144"/>
      <c r="J47" s="145"/>
      <c r="K47" s="144"/>
    </row>
    <row r="48" spans="1:11" ht="12.75">
      <c r="A48" s="130"/>
      <c r="B48" s="131"/>
      <c r="C48" s="132"/>
      <c r="D48" s="150"/>
      <c r="E48" s="144"/>
      <c r="F48" s="145"/>
      <c r="G48" s="151"/>
      <c r="H48" s="152"/>
      <c r="I48" s="144"/>
      <c r="J48" s="145"/>
      <c r="K48" s="144"/>
    </row>
    <row r="49" spans="1:11" ht="51">
      <c r="A49" s="130"/>
      <c r="B49" s="131"/>
      <c r="C49" s="124">
        <v>75109</v>
      </c>
      <c r="D49" s="167" t="s">
        <v>114</v>
      </c>
      <c r="E49" s="126">
        <f>E51</f>
        <v>1635</v>
      </c>
      <c r="F49" s="127">
        <f>F51</f>
        <v>1634</v>
      </c>
      <c r="G49" s="128">
        <f>F49/E49</f>
        <v>0.999388379204893</v>
      </c>
      <c r="H49" s="170"/>
      <c r="I49" s="144"/>
      <c r="J49" s="145"/>
      <c r="K49" s="144"/>
    </row>
    <row r="50" spans="1:11" ht="12.75">
      <c r="A50" s="130"/>
      <c r="B50" s="131"/>
      <c r="C50" s="132"/>
      <c r="D50" s="171" t="s">
        <v>104</v>
      </c>
      <c r="E50" s="144"/>
      <c r="F50" s="145"/>
      <c r="G50" s="128"/>
      <c r="H50" s="152"/>
      <c r="I50" s="144"/>
      <c r="J50" s="145"/>
      <c r="K50" s="144"/>
    </row>
    <row r="51" spans="1:11" ht="25.5">
      <c r="A51" s="221" t="s">
        <v>91</v>
      </c>
      <c r="B51" s="222"/>
      <c r="C51" s="223"/>
      <c r="D51" s="133" t="s">
        <v>115</v>
      </c>
      <c r="E51" s="144">
        <v>1635</v>
      </c>
      <c r="F51" s="145">
        <v>1634</v>
      </c>
      <c r="G51" s="128">
        <f>F51/E51</f>
        <v>0.999388379204893</v>
      </c>
      <c r="H51" s="152"/>
      <c r="I51" s="144"/>
      <c r="J51" s="145"/>
      <c r="K51" s="144"/>
    </row>
    <row r="52" spans="1:11" ht="12.75">
      <c r="A52" s="130"/>
      <c r="B52" s="131"/>
      <c r="C52" s="132"/>
      <c r="D52" s="150"/>
      <c r="E52" s="144"/>
      <c r="F52" s="145"/>
      <c r="G52" s="151"/>
      <c r="H52" s="152"/>
      <c r="I52" s="144"/>
      <c r="J52" s="145"/>
      <c r="K52" s="144"/>
    </row>
    <row r="53" spans="1:11" ht="12.75">
      <c r="A53" s="130"/>
      <c r="B53" s="131"/>
      <c r="C53" s="124">
        <v>75113</v>
      </c>
      <c r="D53" s="125" t="s">
        <v>116</v>
      </c>
      <c r="E53" s="126">
        <f>E55</f>
        <v>11256</v>
      </c>
      <c r="F53" s="127">
        <f>F55</f>
        <v>11256</v>
      </c>
      <c r="G53" s="128">
        <f>F53/E53</f>
        <v>1</v>
      </c>
      <c r="H53" s="152"/>
      <c r="I53" s="144"/>
      <c r="J53" s="145"/>
      <c r="K53" s="144"/>
    </row>
    <row r="54" spans="1:11" ht="12.75" customHeight="1">
      <c r="A54" s="130"/>
      <c r="B54" s="131"/>
      <c r="C54" s="132"/>
      <c r="D54" s="171" t="s">
        <v>104</v>
      </c>
      <c r="E54" s="144"/>
      <c r="F54" s="145"/>
      <c r="G54" s="128"/>
      <c r="H54" s="145"/>
      <c r="I54" s="144"/>
      <c r="J54" s="145"/>
      <c r="K54" s="144"/>
    </row>
    <row r="55" spans="1:11" ht="25.5" customHeight="1">
      <c r="A55" s="221" t="s">
        <v>91</v>
      </c>
      <c r="B55" s="222"/>
      <c r="C55" s="223"/>
      <c r="D55" s="133" t="s">
        <v>117</v>
      </c>
      <c r="E55" s="134">
        <v>11256</v>
      </c>
      <c r="F55" s="135">
        <v>11256</v>
      </c>
      <c r="G55" s="128">
        <f>F55/E55</f>
        <v>1</v>
      </c>
      <c r="H55" s="135"/>
      <c r="I55" s="134"/>
      <c r="J55" s="135"/>
      <c r="K55" s="134"/>
    </row>
    <row r="56" spans="1:11" ht="16.5" customHeight="1" thickBot="1">
      <c r="A56" s="137"/>
      <c r="B56" s="138"/>
      <c r="C56" s="139"/>
      <c r="D56" s="154"/>
      <c r="E56" s="141"/>
      <c r="F56" s="142"/>
      <c r="G56" s="143"/>
      <c r="H56" s="142"/>
      <c r="I56" s="141"/>
      <c r="J56" s="142"/>
      <c r="K56" s="141"/>
    </row>
    <row r="57" spans="1:11" ht="26.25" thickBot="1">
      <c r="A57" s="101" t="s">
        <v>16</v>
      </c>
      <c r="B57" s="102">
        <v>754</v>
      </c>
      <c r="C57" s="103"/>
      <c r="D57" s="168" t="s">
        <v>30</v>
      </c>
      <c r="E57" s="105">
        <f>SUM(E59)</f>
        <v>10383</v>
      </c>
      <c r="F57" s="106">
        <f>SUM(F59:F59)</f>
        <v>5641</v>
      </c>
      <c r="G57" s="107">
        <f>F57/E57</f>
        <v>0.5432919194837715</v>
      </c>
      <c r="H57" s="108"/>
      <c r="I57" s="109"/>
      <c r="J57" s="110"/>
      <c r="K57" s="109"/>
    </row>
    <row r="58" spans="1:11" s="121" customFormat="1" ht="12.75">
      <c r="A58" s="111"/>
      <c r="B58" s="112"/>
      <c r="C58" s="113"/>
      <c r="D58" s="114"/>
      <c r="E58" s="115"/>
      <c r="F58" s="116"/>
      <c r="G58" s="117"/>
      <c r="H58" s="118"/>
      <c r="I58" s="119"/>
      <c r="J58" s="120"/>
      <c r="K58" s="119"/>
    </row>
    <row r="59" spans="1:11" ht="12.75">
      <c r="A59" s="130"/>
      <c r="B59" s="131"/>
      <c r="C59" s="132">
        <v>75414</v>
      </c>
      <c r="D59" s="150" t="s">
        <v>118</v>
      </c>
      <c r="E59" s="144">
        <f>E61</f>
        <v>10383</v>
      </c>
      <c r="F59" s="145">
        <f>F61</f>
        <v>5641</v>
      </c>
      <c r="G59" s="151">
        <f>F59/E59</f>
        <v>0.5432919194837715</v>
      </c>
      <c r="H59" s="152"/>
      <c r="I59" s="144"/>
      <c r="J59" s="145"/>
      <c r="K59" s="144"/>
    </row>
    <row r="60" spans="1:11" ht="12.75">
      <c r="A60" s="130"/>
      <c r="B60" s="131"/>
      <c r="C60" s="132"/>
      <c r="D60" s="171" t="s">
        <v>104</v>
      </c>
      <c r="E60" s="144"/>
      <c r="F60" s="145"/>
      <c r="G60" s="151"/>
      <c r="H60" s="152"/>
      <c r="I60" s="144"/>
      <c r="J60" s="145"/>
      <c r="K60" s="144"/>
    </row>
    <row r="61" spans="1:11" ht="39" customHeight="1">
      <c r="A61" s="221" t="s">
        <v>91</v>
      </c>
      <c r="B61" s="222"/>
      <c r="C61" s="223"/>
      <c r="D61" s="133" t="s">
        <v>119</v>
      </c>
      <c r="E61" s="134">
        <v>10383</v>
      </c>
      <c r="F61" s="135">
        <v>5641</v>
      </c>
      <c r="G61" s="151">
        <f>F61/E61</f>
        <v>0.5432919194837715</v>
      </c>
      <c r="H61" s="135"/>
      <c r="I61" s="134"/>
      <c r="J61" s="135"/>
      <c r="K61" s="134"/>
    </row>
    <row r="62" spans="1:11" ht="13.5" customHeight="1" thickBot="1">
      <c r="A62" s="137"/>
      <c r="B62" s="138"/>
      <c r="C62" s="139"/>
      <c r="D62" s="140"/>
      <c r="E62" s="141"/>
      <c r="F62" s="142"/>
      <c r="G62" s="155"/>
      <c r="H62" s="142"/>
      <c r="I62" s="141"/>
      <c r="J62" s="142"/>
      <c r="K62" s="141"/>
    </row>
    <row r="63" spans="1:11" ht="51.75" thickBot="1">
      <c r="A63" s="101" t="s">
        <v>17</v>
      </c>
      <c r="B63" s="102">
        <v>756</v>
      </c>
      <c r="C63" s="103"/>
      <c r="D63" s="168" t="s">
        <v>120</v>
      </c>
      <c r="E63" s="105">
        <f>E65+E83+E70+E89+E94</f>
        <v>6122282</v>
      </c>
      <c r="F63" s="106">
        <f>F65+F83+F70+F89+F94</f>
        <v>3151751</v>
      </c>
      <c r="G63" s="172">
        <f>F63/E63</f>
        <v>0.5148000369796752</v>
      </c>
      <c r="H63" s="106">
        <f>H65+H83+H70+H89+H94</f>
        <v>1150519</v>
      </c>
      <c r="I63" s="105">
        <f>I65+I83+I70+I89+I94</f>
        <v>11650</v>
      </c>
      <c r="J63" s="106">
        <f>J65+J83+J70+J89+J94</f>
        <v>268226</v>
      </c>
      <c r="K63" s="105">
        <f>K65+K83+K70+K89+K94</f>
        <v>1683175</v>
      </c>
    </row>
    <row r="64" spans="1:11" s="121" customFormat="1" ht="12.75">
      <c r="A64" s="111"/>
      <c r="B64" s="112"/>
      <c r="C64" s="113"/>
      <c r="D64" s="114"/>
      <c r="E64" s="115"/>
      <c r="F64" s="116"/>
      <c r="G64" s="163"/>
      <c r="H64" s="118"/>
      <c r="I64" s="115"/>
      <c r="J64" s="116"/>
      <c r="K64" s="115"/>
    </row>
    <row r="65" spans="1:11" ht="25.5">
      <c r="A65" s="130"/>
      <c r="B65" s="131"/>
      <c r="C65" s="124">
        <v>75601</v>
      </c>
      <c r="D65" s="167" t="s">
        <v>121</v>
      </c>
      <c r="E65" s="126">
        <f>SUM(E67:E68)</f>
        <v>22100</v>
      </c>
      <c r="F65" s="127">
        <f>SUM(F67:F68)</f>
        <v>8878</v>
      </c>
      <c r="G65" s="128">
        <f>F65/E65</f>
        <v>0.40171945701357464</v>
      </c>
      <c r="H65" s="129">
        <f>SUM(H67:H68)</f>
        <v>19545</v>
      </c>
      <c r="I65" s="173">
        <f>SUM(I67:I68)</f>
        <v>181</v>
      </c>
      <c r="J65" s="129">
        <f>SUM(J67:J68)</f>
        <v>0</v>
      </c>
      <c r="K65" s="173">
        <f>SUM(K67:K68)</f>
        <v>0</v>
      </c>
    </row>
    <row r="66" spans="1:11" ht="12.75">
      <c r="A66" s="130"/>
      <c r="B66" s="131"/>
      <c r="C66" s="132"/>
      <c r="D66" s="171" t="s">
        <v>104</v>
      </c>
      <c r="E66" s="144"/>
      <c r="F66" s="145"/>
      <c r="G66" s="151"/>
      <c r="H66" s="152"/>
      <c r="I66" s="144"/>
      <c r="J66" s="145"/>
      <c r="K66" s="144"/>
    </row>
    <row r="67" spans="1:11" ht="12.75">
      <c r="A67" s="221" t="s">
        <v>91</v>
      </c>
      <c r="B67" s="222"/>
      <c r="C67" s="223"/>
      <c r="D67" s="150" t="s">
        <v>122</v>
      </c>
      <c r="E67" s="144">
        <v>20600</v>
      </c>
      <c r="F67" s="145">
        <v>8678</v>
      </c>
      <c r="G67" s="151">
        <f>F67/E67</f>
        <v>0.4212621359223301</v>
      </c>
      <c r="H67" s="152">
        <v>19545</v>
      </c>
      <c r="I67" s="144">
        <v>181</v>
      </c>
      <c r="J67" s="145">
        <v>0</v>
      </c>
      <c r="K67" s="144">
        <v>0</v>
      </c>
    </row>
    <row r="68" spans="1:11" ht="25.5">
      <c r="A68" s="221"/>
      <c r="B68" s="222"/>
      <c r="C68" s="223"/>
      <c r="D68" s="133" t="s">
        <v>123</v>
      </c>
      <c r="E68" s="144">
        <v>1500</v>
      </c>
      <c r="F68" s="145">
        <v>200</v>
      </c>
      <c r="G68" s="151">
        <f>F68/E68</f>
        <v>0.13333333333333333</v>
      </c>
      <c r="H68" s="152">
        <v>0</v>
      </c>
      <c r="I68" s="144">
        <v>0</v>
      </c>
      <c r="J68" s="145">
        <v>0</v>
      </c>
      <c r="K68" s="144">
        <v>0</v>
      </c>
    </row>
    <row r="69" spans="1:11" ht="12.75">
      <c r="A69" s="130"/>
      <c r="B69" s="131"/>
      <c r="C69" s="132"/>
      <c r="D69" s="150"/>
      <c r="E69" s="144"/>
      <c r="F69" s="145"/>
      <c r="G69" s="151"/>
      <c r="H69" s="152"/>
      <c r="I69" s="144"/>
      <c r="J69" s="145"/>
      <c r="K69" s="144"/>
    </row>
    <row r="70" spans="1:11" ht="51">
      <c r="A70" s="130"/>
      <c r="B70" s="131"/>
      <c r="C70" s="124">
        <v>75615</v>
      </c>
      <c r="D70" s="167" t="s">
        <v>124</v>
      </c>
      <c r="E70" s="126">
        <f>SUM(E71:E80)</f>
        <v>3779892</v>
      </c>
      <c r="F70" s="127">
        <f>SUM(F71:F80)</f>
        <v>2121933</v>
      </c>
      <c r="G70" s="128">
        <f>F70/E70</f>
        <v>0.561373975764387</v>
      </c>
      <c r="H70" s="129">
        <f>SUM(H71:H80)</f>
        <v>1129468</v>
      </c>
      <c r="I70" s="173">
        <f>SUM(I71:I80)</f>
        <v>5349</v>
      </c>
      <c r="J70" s="129">
        <f>SUM(J71:J80)</f>
        <v>268226</v>
      </c>
      <c r="K70" s="173">
        <f>SUM(K71:K80)</f>
        <v>1683175</v>
      </c>
    </row>
    <row r="71" spans="1:11" ht="12.75">
      <c r="A71" s="130"/>
      <c r="B71" s="131"/>
      <c r="C71" s="132"/>
      <c r="D71" s="171" t="s">
        <v>104</v>
      </c>
      <c r="E71" s="144"/>
      <c r="F71" s="145"/>
      <c r="G71" s="151"/>
      <c r="H71" s="152"/>
      <c r="I71" s="144"/>
      <c r="J71" s="145"/>
      <c r="K71" s="144"/>
    </row>
    <row r="72" spans="1:11" ht="12.75">
      <c r="A72" s="230" t="s">
        <v>91</v>
      </c>
      <c r="B72" s="231"/>
      <c r="C72" s="232"/>
      <c r="D72" s="133" t="s">
        <v>125</v>
      </c>
      <c r="E72" s="144">
        <v>3400000</v>
      </c>
      <c r="F72" s="145">
        <v>1874532</v>
      </c>
      <c r="G72" s="151">
        <f aca="true" t="shared" si="0" ref="G72:G80">F72/E72</f>
        <v>0.5513329411764706</v>
      </c>
      <c r="H72" s="152">
        <v>1008879</v>
      </c>
      <c r="I72" s="144">
        <v>2475</v>
      </c>
      <c r="J72" s="145">
        <v>247323</v>
      </c>
      <c r="K72" s="144">
        <v>1674387</v>
      </c>
    </row>
    <row r="73" spans="1:11" ht="12.75">
      <c r="A73" s="233"/>
      <c r="B73" s="234"/>
      <c r="C73" s="235"/>
      <c r="D73" s="133" t="s">
        <v>126</v>
      </c>
      <c r="E73" s="144">
        <v>88000</v>
      </c>
      <c r="F73" s="145">
        <v>54131</v>
      </c>
      <c r="G73" s="151">
        <f t="shared" si="0"/>
        <v>0.615125</v>
      </c>
      <c r="H73" s="152">
        <v>3906</v>
      </c>
      <c r="I73" s="144">
        <v>322</v>
      </c>
      <c r="J73" s="145">
        <v>0</v>
      </c>
      <c r="K73" s="144">
        <v>606</v>
      </c>
    </row>
    <row r="74" spans="1:11" ht="12.75">
      <c r="A74" s="233"/>
      <c r="B74" s="234"/>
      <c r="C74" s="235"/>
      <c r="D74" s="133" t="s">
        <v>127</v>
      </c>
      <c r="E74" s="144">
        <v>58600</v>
      </c>
      <c r="F74" s="145">
        <v>28381</v>
      </c>
      <c r="G74" s="151">
        <f t="shared" si="0"/>
        <v>0.48431740614334473</v>
      </c>
      <c r="H74" s="152">
        <v>244</v>
      </c>
      <c r="I74" s="144">
        <v>47</v>
      </c>
      <c r="J74" s="145">
        <v>0</v>
      </c>
      <c r="K74" s="144">
        <v>0</v>
      </c>
    </row>
    <row r="75" spans="1:11" ht="12.75">
      <c r="A75" s="233"/>
      <c r="B75" s="234"/>
      <c r="C75" s="235"/>
      <c r="D75" s="133" t="s">
        <v>128</v>
      </c>
      <c r="E75" s="144">
        <v>95592</v>
      </c>
      <c r="F75" s="145">
        <v>69361</v>
      </c>
      <c r="G75" s="151">
        <f t="shared" si="0"/>
        <v>0.7255941919825927</v>
      </c>
      <c r="H75" s="152">
        <v>62926</v>
      </c>
      <c r="I75" s="144">
        <v>228</v>
      </c>
      <c r="J75" s="145">
        <v>20903</v>
      </c>
      <c r="K75" s="144">
        <v>7679</v>
      </c>
    </row>
    <row r="76" spans="1:11" ht="12.75">
      <c r="A76" s="233"/>
      <c r="B76" s="234"/>
      <c r="C76" s="235"/>
      <c r="D76" s="133" t="s">
        <v>129</v>
      </c>
      <c r="E76" s="134">
        <v>16100</v>
      </c>
      <c r="F76" s="135">
        <v>13497</v>
      </c>
      <c r="G76" s="151">
        <f t="shared" si="0"/>
        <v>0.8383229813664597</v>
      </c>
      <c r="H76" s="135">
        <v>125</v>
      </c>
      <c r="I76" s="134">
        <v>944</v>
      </c>
      <c r="J76" s="135">
        <v>0</v>
      </c>
      <c r="K76" s="134">
        <v>0</v>
      </c>
    </row>
    <row r="77" spans="1:11" ht="12.75">
      <c r="A77" s="233"/>
      <c r="B77" s="234"/>
      <c r="C77" s="235"/>
      <c r="D77" s="133" t="s">
        <v>130</v>
      </c>
      <c r="E77" s="134">
        <v>5600</v>
      </c>
      <c r="F77" s="135">
        <v>4526</v>
      </c>
      <c r="G77" s="151">
        <f t="shared" si="0"/>
        <v>0.8082142857142857</v>
      </c>
      <c r="H77" s="135">
        <v>5385</v>
      </c>
      <c r="I77" s="134">
        <v>0</v>
      </c>
      <c r="J77" s="135">
        <v>0</v>
      </c>
      <c r="K77" s="134">
        <v>20</v>
      </c>
    </row>
    <row r="78" spans="1:11" ht="12.75">
      <c r="A78" s="233"/>
      <c r="B78" s="234"/>
      <c r="C78" s="235"/>
      <c r="D78" s="133" t="s">
        <v>131</v>
      </c>
      <c r="E78" s="134">
        <v>9500</v>
      </c>
      <c r="F78" s="135">
        <v>2220</v>
      </c>
      <c r="G78" s="151">
        <f t="shared" si="0"/>
        <v>0.2336842105263158</v>
      </c>
      <c r="H78" s="135">
        <v>0</v>
      </c>
      <c r="I78" s="134">
        <v>0</v>
      </c>
      <c r="J78" s="135">
        <v>0</v>
      </c>
      <c r="K78" s="134">
        <v>0</v>
      </c>
    </row>
    <row r="79" spans="1:11" ht="12.75">
      <c r="A79" s="233"/>
      <c r="B79" s="234"/>
      <c r="C79" s="235"/>
      <c r="D79" s="133" t="s">
        <v>132</v>
      </c>
      <c r="E79" s="134">
        <v>57300</v>
      </c>
      <c r="F79" s="135">
        <v>48647</v>
      </c>
      <c r="G79" s="151">
        <f t="shared" si="0"/>
        <v>0.8489877835951134</v>
      </c>
      <c r="H79" s="135">
        <v>753</v>
      </c>
      <c r="I79" s="134">
        <v>1333</v>
      </c>
      <c r="J79" s="135">
        <v>0</v>
      </c>
      <c r="K79" s="134">
        <v>0</v>
      </c>
    </row>
    <row r="80" spans="1:11" ht="25.5">
      <c r="A80" s="233"/>
      <c r="B80" s="234"/>
      <c r="C80" s="235"/>
      <c r="D80" s="133" t="s">
        <v>133</v>
      </c>
      <c r="E80" s="134">
        <v>49200</v>
      </c>
      <c r="F80" s="135">
        <v>26638</v>
      </c>
      <c r="G80" s="151">
        <f t="shared" si="0"/>
        <v>0.5414227642276422</v>
      </c>
      <c r="H80" s="135">
        <v>47250</v>
      </c>
      <c r="I80" s="134">
        <v>0</v>
      </c>
      <c r="J80" s="135">
        <v>0</v>
      </c>
      <c r="K80" s="134">
        <v>483</v>
      </c>
    </row>
    <row r="81" spans="1:11" ht="93" customHeight="1">
      <c r="A81" s="236"/>
      <c r="B81" s="237"/>
      <c r="C81" s="238"/>
      <c r="D81" s="174" t="s">
        <v>134</v>
      </c>
      <c r="E81" s="144"/>
      <c r="F81" s="145"/>
      <c r="G81" s="151"/>
      <c r="H81" s="152"/>
      <c r="I81" s="144"/>
      <c r="J81" s="145"/>
      <c r="K81" s="144"/>
    </row>
    <row r="82" spans="1:11" ht="12.75">
      <c r="A82" s="130"/>
      <c r="B82" s="131"/>
      <c r="C82" s="132"/>
      <c r="D82" s="150"/>
      <c r="E82" s="144"/>
      <c r="F82" s="145"/>
      <c r="G82" s="151"/>
      <c r="H82" s="152"/>
      <c r="I82" s="144"/>
      <c r="J82" s="145"/>
      <c r="K82" s="144"/>
    </row>
    <row r="83" spans="1:11" ht="25.5">
      <c r="A83" s="130"/>
      <c r="B83" s="131"/>
      <c r="C83" s="124">
        <v>75618</v>
      </c>
      <c r="D83" s="167" t="s">
        <v>135</v>
      </c>
      <c r="E83" s="126">
        <f>SUM(E85:E87)</f>
        <v>163400</v>
      </c>
      <c r="F83" s="127">
        <f>SUM(F85:F87)</f>
        <v>141162</v>
      </c>
      <c r="G83" s="128">
        <f>F83/E83</f>
        <v>0.8639045287637699</v>
      </c>
      <c r="H83" s="129">
        <f>SUM(H85:H86)</f>
        <v>1506</v>
      </c>
      <c r="I83" s="173">
        <f>SUM(I85:I86)</f>
        <v>0</v>
      </c>
      <c r="J83" s="129">
        <f>SUM(J85:J86)</f>
        <v>0</v>
      </c>
      <c r="K83" s="173">
        <f>SUM(K85:K86)</f>
        <v>0</v>
      </c>
    </row>
    <row r="84" spans="1:11" ht="12.75">
      <c r="A84" s="130"/>
      <c r="B84" s="131"/>
      <c r="C84" s="124"/>
      <c r="D84" s="171" t="s">
        <v>104</v>
      </c>
      <c r="E84" s="126"/>
      <c r="F84" s="127"/>
      <c r="G84" s="128"/>
      <c r="H84" s="129"/>
      <c r="I84" s="126"/>
      <c r="J84" s="127"/>
      <c r="K84" s="126"/>
    </row>
    <row r="85" spans="1:11" ht="12.75">
      <c r="A85" s="221" t="s">
        <v>91</v>
      </c>
      <c r="B85" s="222"/>
      <c r="C85" s="223"/>
      <c r="D85" s="150" t="s">
        <v>136</v>
      </c>
      <c r="E85" s="144">
        <v>12400</v>
      </c>
      <c r="F85" s="145">
        <v>31716</v>
      </c>
      <c r="G85" s="151">
        <f>F85/E85</f>
        <v>2.557741935483871</v>
      </c>
      <c r="H85" s="152">
        <v>1506</v>
      </c>
      <c r="I85" s="144">
        <v>0</v>
      </c>
      <c r="J85" s="145">
        <v>0</v>
      </c>
      <c r="K85" s="144">
        <v>0</v>
      </c>
    </row>
    <row r="86" spans="1:11" ht="25.5">
      <c r="A86" s="221"/>
      <c r="B86" s="222"/>
      <c r="C86" s="223"/>
      <c r="D86" s="133" t="s">
        <v>137</v>
      </c>
      <c r="E86" s="144">
        <v>145000</v>
      </c>
      <c r="F86" s="145">
        <v>106146</v>
      </c>
      <c r="G86" s="151">
        <f>F86/E86</f>
        <v>0.7320413793103449</v>
      </c>
      <c r="H86" s="152">
        <v>0</v>
      </c>
      <c r="I86" s="144">
        <v>0</v>
      </c>
      <c r="J86" s="145">
        <v>0</v>
      </c>
      <c r="K86" s="144">
        <v>0</v>
      </c>
    </row>
    <row r="87" spans="1:11" ht="12.75">
      <c r="A87" s="221"/>
      <c r="B87" s="222"/>
      <c r="C87" s="223"/>
      <c r="D87" s="150" t="s">
        <v>138</v>
      </c>
      <c r="E87" s="144">
        <v>6000</v>
      </c>
      <c r="F87" s="145">
        <v>3300</v>
      </c>
      <c r="G87" s="151">
        <f>F87/E87</f>
        <v>0.55</v>
      </c>
      <c r="H87" s="152">
        <v>0</v>
      </c>
      <c r="I87" s="144">
        <v>0</v>
      </c>
      <c r="J87" s="145">
        <v>0</v>
      </c>
      <c r="K87" s="144">
        <v>0</v>
      </c>
    </row>
    <row r="88" spans="1:11" ht="12.75">
      <c r="A88" s="130"/>
      <c r="B88" s="131"/>
      <c r="C88" s="124"/>
      <c r="D88" s="125"/>
      <c r="E88" s="126"/>
      <c r="F88" s="127"/>
      <c r="G88" s="151"/>
      <c r="H88" s="129"/>
      <c r="I88" s="126"/>
      <c r="J88" s="127"/>
      <c r="K88" s="126"/>
    </row>
    <row r="89" spans="1:11" ht="12.75">
      <c r="A89" s="130"/>
      <c r="B89" s="131"/>
      <c r="C89" s="124">
        <v>75619</v>
      </c>
      <c r="D89" s="125" t="s">
        <v>139</v>
      </c>
      <c r="E89" s="126">
        <f>SUM(E91:E92)</f>
        <v>0</v>
      </c>
      <c r="F89" s="127">
        <f>SUM(F91:F92)</f>
        <v>-3403</v>
      </c>
      <c r="G89" s="151"/>
      <c r="H89" s="129">
        <f>SUM(H90:H92)</f>
        <v>0</v>
      </c>
      <c r="I89" s="173">
        <f>SUM(I90:I92)</f>
        <v>0</v>
      </c>
      <c r="J89" s="129">
        <f>SUM(J90:J92)</f>
        <v>0</v>
      </c>
      <c r="K89" s="173">
        <f>SUM(K90:K92)</f>
        <v>0</v>
      </c>
    </row>
    <row r="90" spans="1:11" ht="12.75">
      <c r="A90" s="130"/>
      <c r="B90" s="131"/>
      <c r="C90" s="132"/>
      <c r="D90" s="171" t="s">
        <v>104</v>
      </c>
      <c r="E90" s="144"/>
      <c r="F90" s="145"/>
      <c r="G90" s="151"/>
      <c r="H90" s="152"/>
      <c r="I90" s="144"/>
      <c r="J90" s="145"/>
      <c r="K90" s="144"/>
    </row>
    <row r="91" spans="1:11" ht="25.5">
      <c r="A91" s="221" t="s">
        <v>91</v>
      </c>
      <c r="B91" s="222"/>
      <c r="C91" s="223"/>
      <c r="D91" s="133" t="s">
        <v>140</v>
      </c>
      <c r="E91" s="144">
        <v>0</v>
      </c>
      <c r="F91" s="145">
        <v>-3307</v>
      </c>
      <c r="G91" s="151"/>
      <c r="H91" s="152">
        <v>0</v>
      </c>
      <c r="I91" s="144">
        <v>0</v>
      </c>
      <c r="J91" s="145">
        <v>0</v>
      </c>
      <c r="K91" s="144">
        <v>0</v>
      </c>
    </row>
    <row r="92" spans="1:11" ht="25.5">
      <c r="A92" s="221"/>
      <c r="B92" s="222"/>
      <c r="C92" s="223"/>
      <c r="D92" s="133" t="s">
        <v>141</v>
      </c>
      <c r="E92" s="144">
        <v>0</v>
      </c>
      <c r="F92" s="145">
        <v>-96</v>
      </c>
      <c r="G92" s="151"/>
      <c r="H92" s="152">
        <v>0</v>
      </c>
      <c r="I92" s="144">
        <v>0</v>
      </c>
      <c r="J92" s="145">
        <v>0</v>
      </c>
      <c r="K92" s="144">
        <v>0</v>
      </c>
    </row>
    <row r="93" spans="1:11" ht="12.75">
      <c r="A93" s="130"/>
      <c r="B93" s="131"/>
      <c r="C93" s="132"/>
      <c r="D93" s="150"/>
      <c r="E93" s="144"/>
      <c r="F93" s="145"/>
      <c r="G93" s="151"/>
      <c r="H93" s="152"/>
      <c r="I93" s="144"/>
      <c r="J93" s="145"/>
      <c r="K93" s="144"/>
    </row>
    <row r="94" spans="1:11" ht="25.5">
      <c r="A94" s="130"/>
      <c r="B94" s="131"/>
      <c r="C94" s="124">
        <v>75621</v>
      </c>
      <c r="D94" s="167" t="s">
        <v>142</v>
      </c>
      <c r="E94" s="126">
        <f>SUM(E96:E97)</f>
        <v>2156890</v>
      </c>
      <c r="F94" s="127">
        <f>SUM(F96:F97)</f>
        <v>883181</v>
      </c>
      <c r="G94" s="128">
        <f>F94/E94</f>
        <v>0.4094696530652931</v>
      </c>
      <c r="H94" s="129">
        <f>SUM(H96:H97)</f>
        <v>0</v>
      </c>
      <c r="I94" s="126">
        <f>SUM(I96:I97)</f>
        <v>6120</v>
      </c>
      <c r="J94" s="127">
        <f>SUM(J96:J97)</f>
        <v>0</v>
      </c>
      <c r="K94" s="126">
        <f>SUM(K96:K97)</f>
        <v>0</v>
      </c>
    </row>
    <row r="95" spans="1:11" ht="12.75">
      <c r="A95" s="130"/>
      <c r="B95" s="131"/>
      <c r="C95" s="132"/>
      <c r="D95" s="171" t="s">
        <v>104</v>
      </c>
      <c r="E95" s="144"/>
      <c r="F95" s="145"/>
      <c r="G95" s="146"/>
      <c r="H95" s="145"/>
      <c r="I95" s="144"/>
      <c r="J95" s="145"/>
      <c r="K95" s="144"/>
    </row>
    <row r="96" spans="1:11" ht="25.5">
      <c r="A96" s="221" t="s">
        <v>91</v>
      </c>
      <c r="B96" s="222"/>
      <c r="C96" s="223"/>
      <c r="D96" s="133" t="s">
        <v>143</v>
      </c>
      <c r="E96" s="144">
        <v>2136290</v>
      </c>
      <c r="F96" s="145">
        <v>875612</v>
      </c>
      <c r="G96" s="151">
        <f>F96/E96</f>
        <v>0.40987506377879407</v>
      </c>
      <c r="H96" s="152">
        <v>0</v>
      </c>
      <c r="I96" s="144">
        <v>0</v>
      </c>
      <c r="J96" s="145">
        <v>0</v>
      </c>
      <c r="K96" s="144">
        <v>0</v>
      </c>
    </row>
    <row r="97" spans="1:11" ht="25.5">
      <c r="A97" s="221"/>
      <c r="B97" s="222"/>
      <c r="C97" s="223"/>
      <c r="D97" s="133" t="s">
        <v>144</v>
      </c>
      <c r="E97" s="144">
        <v>20600</v>
      </c>
      <c r="F97" s="145">
        <v>7569</v>
      </c>
      <c r="G97" s="151">
        <f>F97/E97</f>
        <v>0.3674271844660194</v>
      </c>
      <c r="H97" s="152">
        <v>0</v>
      </c>
      <c r="I97" s="144">
        <v>6120</v>
      </c>
      <c r="J97" s="145">
        <v>0</v>
      </c>
      <c r="K97" s="144">
        <v>0</v>
      </c>
    </row>
    <row r="98" spans="1:11" ht="13.5" thickBot="1">
      <c r="A98" s="137"/>
      <c r="B98" s="138"/>
      <c r="C98" s="139"/>
      <c r="D98" s="140"/>
      <c r="E98" s="147"/>
      <c r="F98" s="148"/>
      <c r="G98" s="155"/>
      <c r="H98" s="156"/>
      <c r="I98" s="147"/>
      <c r="J98" s="148"/>
      <c r="K98" s="147"/>
    </row>
    <row r="99" spans="1:11" s="175" customFormat="1" ht="13.5" thickBot="1">
      <c r="A99" s="101" t="s">
        <v>18</v>
      </c>
      <c r="B99" s="102">
        <v>758</v>
      </c>
      <c r="C99" s="103"/>
      <c r="D99" s="104" t="s">
        <v>19</v>
      </c>
      <c r="E99" s="105">
        <f>SUM(E101:E107)</f>
        <v>7682527</v>
      </c>
      <c r="F99" s="106">
        <f>SUM(F101:F107)</f>
        <v>4475463</v>
      </c>
      <c r="G99" s="107">
        <f>F99/E99</f>
        <v>0.5825508976408413</v>
      </c>
      <c r="H99" s="108"/>
      <c r="I99" s="109"/>
      <c r="J99" s="110"/>
      <c r="K99" s="109"/>
    </row>
    <row r="100" spans="1:11" s="175" customFormat="1" ht="12.75">
      <c r="A100" s="111"/>
      <c r="B100" s="112"/>
      <c r="C100" s="113"/>
      <c r="D100" s="114"/>
      <c r="E100" s="115"/>
      <c r="F100" s="116"/>
      <c r="G100" s="117"/>
      <c r="H100" s="118"/>
      <c r="I100" s="119"/>
      <c r="J100" s="120"/>
      <c r="K100" s="119"/>
    </row>
    <row r="101" spans="1:11" ht="12.75">
      <c r="A101" s="122"/>
      <c r="B101" s="123"/>
      <c r="C101" s="124">
        <v>75801</v>
      </c>
      <c r="D101" s="125" t="s">
        <v>145</v>
      </c>
      <c r="E101" s="126">
        <v>5216964</v>
      </c>
      <c r="F101" s="127">
        <v>3210440</v>
      </c>
      <c r="G101" s="128">
        <f>F101/E101</f>
        <v>0.6153847333429942</v>
      </c>
      <c r="H101" s="129"/>
      <c r="I101" s="126"/>
      <c r="J101" s="127"/>
      <c r="K101" s="126"/>
    </row>
    <row r="102" spans="1:11" ht="12.75">
      <c r="A102" s="130"/>
      <c r="B102" s="131"/>
      <c r="C102" s="132"/>
      <c r="D102" s="150"/>
      <c r="E102" s="144"/>
      <c r="F102" s="145"/>
      <c r="G102" s="151"/>
      <c r="H102" s="152"/>
      <c r="I102" s="144"/>
      <c r="J102" s="145"/>
      <c r="K102" s="144"/>
    </row>
    <row r="103" spans="1:11" ht="25.5" customHeight="1">
      <c r="A103" s="130"/>
      <c r="B103" s="131"/>
      <c r="C103" s="124">
        <v>75805</v>
      </c>
      <c r="D103" s="167" t="s">
        <v>146</v>
      </c>
      <c r="E103" s="126">
        <v>0</v>
      </c>
      <c r="F103" s="127">
        <v>34887</v>
      </c>
      <c r="G103" s="128"/>
      <c r="H103" s="129"/>
      <c r="I103" s="126"/>
      <c r="J103" s="127"/>
      <c r="K103" s="126"/>
    </row>
    <row r="104" spans="1:11" ht="12" customHeight="1">
      <c r="A104" s="130"/>
      <c r="B104" s="131"/>
      <c r="C104" s="132"/>
      <c r="D104" s="133"/>
      <c r="E104" s="144"/>
      <c r="F104" s="145"/>
      <c r="G104" s="151"/>
      <c r="H104" s="152"/>
      <c r="I104" s="144"/>
      <c r="J104" s="145"/>
      <c r="K104" s="144"/>
    </row>
    <row r="105" spans="1:11" ht="25.5">
      <c r="A105" s="130"/>
      <c r="B105" s="131"/>
      <c r="C105" s="124">
        <v>75807</v>
      </c>
      <c r="D105" s="167" t="s">
        <v>147</v>
      </c>
      <c r="E105" s="126">
        <v>2458563</v>
      </c>
      <c r="F105" s="127">
        <v>1229280</v>
      </c>
      <c r="G105" s="128">
        <f>F105/E105</f>
        <v>0.4999993898875075</v>
      </c>
      <c r="H105" s="129"/>
      <c r="I105" s="126"/>
      <c r="J105" s="127"/>
      <c r="K105" s="126"/>
    </row>
    <row r="106" spans="1:11" ht="12.75">
      <c r="A106" s="130"/>
      <c r="B106" s="131"/>
      <c r="C106" s="132"/>
      <c r="D106" s="133"/>
      <c r="E106" s="144"/>
      <c r="F106" s="145"/>
      <c r="G106" s="151"/>
      <c r="H106" s="152"/>
      <c r="I106" s="144"/>
      <c r="J106" s="145"/>
      <c r="K106" s="144"/>
    </row>
    <row r="107" spans="1:11" ht="12.75">
      <c r="A107" s="130"/>
      <c r="B107" s="131"/>
      <c r="C107" s="124">
        <v>75814</v>
      </c>
      <c r="D107" s="167" t="s">
        <v>148</v>
      </c>
      <c r="E107" s="126">
        <f>SUM(E110:E114)</f>
        <v>7000</v>
      </c>
      <c r="F107" s="127">
        <f>SUM(F110:F114)</f>
        <v>856</v>
      </c>
      <c r="G107" s="128">
        <f>F107/E107</f>
        <v>0.12228571428571429</v>
      </c>
      <c r="H107" s="129"/>
      <c r="I107" s="126"/>
      <c r="J107" s="127"/>
      <c r="K107" s="126"/>
    </row>
    <row r="108" spans="1:11" ht="12.75">
      <c r="A108" s="130"/>
      <c r="B108" s="131"/>
      <c r="C108" s="124"/>
      <c r="D108" s="176" t="s">
        <v>104</v>
      </c>
      <c r="E108" s="126"/>
      <c r="F108" s="127"/>
      <c r="G108" s="128"/>
      <c r="H108" s="129"/>
      <c r="I108" s="126"/>
      <c r="J108" s="127"/>
      <c r="K108" s="126"/>
    </row>
    <row r="109" spans="1:11" ht="29.25" customHeight="1">
      <c r="A109" s="227" t="s">
        <v>91</v>
      </c>
      <c r="B109" s="228"/>
      <c r="C109" s="229"/>
      <c r="D109" s="176" t="s">
        <v>149</v>
      </c>
      <c r="E109" s="126"/>
      <c r="F109" s="127"/>
      <c r="G109" s="128"/>
      <c r="H109" s="129"/>
      <c r="I109" s="126"/>
      <c r="J109" s="127"/>
      <c r="K109" s="126"/>
    </row>
    <row r="110" spans="1:11" ht="12.75">
      <c r="A110" s="227"/>
      <c r="B110" s="228"/>
      <c r="C110" s="229"/>
      <c r="D110" s="171" t="s">
        <v>122</v>
      </c>
      <c r="E110" s="177">
        <v>0</v>
      </c>
      <c r="F110" s="178">
        <v>-38</v>
      </c>
      <c r="G110" s="128"/>
      <c r="H110" s="152"/>
      <c r="I110" s="126"/>
      <c r="J110" s="127"/>
      <c r="K110" s="126"/>
    </row>
    <row r="111" spans="1:11" ht="12.75">
      <c r="A111" s="227"/>
      <c r="B111" s="228"/>
      <c r="C111" s="229"/>
      <c r="D111" s="176" t="s">
        <v>150</v>
      </c>
      <c r="E111" s="177">
        <v>0</v>
      </c>
      <c r="F111" s="178">
        <v>-273</v>
      </c>
      <c r="G111" s="128"/>
      <c r="H111" s="152"/>
      <c r="I111" s="126"/>
      <c r="J111" s="127"/>
      <c r="K111" s="126"/>
    </row>
    <row r="112" spans="1:11" ht="12.75">
      <c r="A112" s="227"/>
      <c r="B112" s="228"/>
      <c r="C112" s="229"/>
      <c r="D112" s="176" t="s">
        <v>151</v>
      </c>
      <c r="E112" s="177">
        <v>0</v>
      </c>
      <c r="F112" s="178">
        <v>-85</v>
      </c>
      <c r="G112" s="128"/>
      <c r="H112" s="152"/>
      <c r="I112" s="126"/>
      <c r="J112" s="127"/>
      <c r="K112" s="126"/>
    </row>
    <row r="113" spans="1:11" ht="25.5">
      <c r="A113" s="227"/>
      <c r="B113" s="228"/>
      <c r="C113" s="229"/>
      <c r="D113" s="176" t="s">
        <v>152</v>
      </c>
      <c r="E113" s="177">
        <v>0</v>
      </c>
      <c r="F113" s="178">
        <v>-31</v>
      </c>
      <c r="G113" s="128"/>
      <c r="H113" s="152"/>
      <c r="I113" s="126"/>
      <c r="J113" s="127"/>
      <c r="K113" s="126"/>
    </row>
    <row r="114" spans="1:11" ht="12.75">
      <c r="A114" s="227"/>
      <c r="B114" s="228"/>
      <c r="C114" s="229"/>
      <c r="D114" s="176" t="s">
        <v>153</v>
      </c>
      <c r="E114" s="177">
        <v>7000</v>
      </c>
      <c r="F114" s="178">
        <v>1283</v>
      </c>
      <c r="G114" s="128">
        <f>F114/E114</f>
        <v>0.18328571428571427</v>
      </c>
      <c r="H114" s="152"/>
      <c r="I114" s="126"/>
      <c r="J114" s="127"/>
      <c r="K114" s="126"/>
    </row>
    <row r="115" spans="1:11" ht="13.5" thickBot="1">
      <c r="A115" s="137"/>
      <c r="B115" s="138"/>
      <c r="C115" s="179"/>
      <c r="D115" s="180"/>
      <c r="E115" s="181"/>
      <c r="F115" s="182"/>
      <c r="G115" s="155"/>
      <c r="H115" s="156"/>
      <c r="I115" s="183"/>
      <c r="J115" s="184"/>
      <c r="K115" s="183"/>
    </row>
    <row r="116" spans="1:11" ht="13.5" thickBot="1">
      <c r="A116" s="101" t="s">
        <v>20</v>
      </c>
      <c r="B116" s="102">
        <v>801</v>
      </c>
      <c r="C116" s="103"/>
      <c r="D116" s="104" t="s">
        <v>21</v>
      </c>
      <c r="E116" s="105">
        <f>E118+E125+E130+E134+E138</f>
        <v>1151297</v>
      </c>
      <c r="F116" s="106">
        <f>F118+F125+F130+F134+F138</f>
        <v>652175</v>
      </c>
      <c r="G116" s="185">
        <f aca="true" t="shared" si="1" ref="G116:G144">F116/E116</f>
        <v>0.566469816215972</v>
      </c>
      <c r="H116" s="106">
        <f>H118+H125+H130+H134+H138</f>
        <v>9173</v>
      </c>
      <c r="I116" s="109"/>
      <c r="J116" s="110"/>
      <c r="K116" s="109"/>
    </row>
    <row r="117" spans="1:11" s="121" customFormat="1" ht="12.75">
      <c r="A117" s="111"/>
      <c r="B117" s="112"/>
      <c r="C117" s="113"/>
      <c r="D117" s="114"/>
      <c r="E117" s="115"/>
      <c r="F117" s="116"/>
      <c r="G117" s="186"/>
      <c r="H117" s="118"/>
      <c r="I117" s="119"/>
      <c r="J117" s="120"/>
      <c r="K117" s="119"/>
    </row>
    <row r="118" spans="1:11" ht="12.75" customHeight="1">
      <c r="A118" s="130"/>
      <c r="B118" s="131"/>
      <c r="C118" s="124">
        <v>80101</v>
      </c>
      <c r="D118" s="125" t="s">
        <v>154</v>
      </c>
      <c r="E118" s="126">
        <f>SUM(E120:E123)</f>
        <v>94833</v>
      </c>
      <c r="F118" s="127">
        <f>SUM(F120:F123)</f>
        <v>20169</v>
      </c>
      <c r="G118" s="187">
        <f t="shared" si="1"/>
        <v>0.21267913068235741</v>
      </c>
      <c r="H118" s="129"/>
      <c r="I118" s="126"/>
      <c r="J118" s="127"/>
      <c r="K118" s="126"/>
    </row>
    <row r="119" spans="1:11" ht="13.5" customHeight="1">
      <c r="A119" s="130"/>
      <c r="B119" s="131"/>
      <c r="C119" s="132"/>
      <c r="D119" s="171" t="s">
        <v>104</v>
      </c>
      <c r="E119" s="144"/>
      <c r="F119" s="145"/>
      <c r="G119" s="187"/>
      <c r="H119" s="152"/>
      <c r="I119" s="144"/>
      <c r="J119" s="145"/>
      <c r="K119" s="144"/>
    </row>
    <row r="120" spans="1:11" ht="40.5" customHeight="1">
      <c r="A120" s="221" t="s">
        <v>91</v>
      </c>
      <c r="B120" s="222"/>
      <c r="C120" s="223"/>
      <c r="D120" s="133" t="s">
        <v>155</v>
      </c>
      <c r="E120" s="144">
        <v>30000</v>
      </c>
      <c r="F120" s="145">
        <v>15534</v>
      </c>
      <c r="G120" s="187">
        <f t="shared" si="1"/>
        <v>0.5178</v>
      </c>
      <c r="H120" s="152"/>
      <c r="I120" s="144"/>
      <c r="J120" s="145"/>
      <c r="K120" s="144"/>
    </row>
    <row r="121" spans="1:11" ht="19.5" customHeight="1">
      <c r="A121" s="221"/>
      <c r="B121" s="222"/>
      <c r="C121" s="223"/>
      <c r="D121" s="133" t="s">
        <v>156</v>
      </c>
      <c r="E121" s="144">
        <v>4000</v>
      </c>
      <c r="F121" s="145">
        <v>1887</v>
      </c>
      <c r="G121" s="187">
        <f t="shared" si="1"/>
        <v>0.47175</v>
      </c>
      <c r="H121" s="152"/>
      <c r="I121" s="144"/>
      <c r="J121" s="145"/>
      <c r="K121" s="144"/>
    </row>
    <row r="122" spans="1:11" ht="53.25" customHeight="1">
      <c r="A122" s="221"/>
      <c r="B122" s="222"/>
      <c r="C122" s="223"/>
      <c r="D122" s="133" t="s">
        <v>157</v>
      </c>
      <c r="E122" s="144">
        <v>2748</v>
      </c>
      <c r="F122" s="145">
        <v>2748</v>
      </c>
      <c r="G122" s="187">
        <f t="shared" si="1"/>
        <v>1</v>
      </c>
      <c r="H122" s="152"/>
      <c r="I122" s="144"/>
      <c r="J122" s="145"/>
      <c r="K122" s="144"/>
    </row>
    <row r="123" spans="1:11" ht="63.75" customHeight="1">
      <c r="A123" s="221"/>
      <c r="B123" s="222"/>
      <c r="C123" s="223"/>
      <c r="D123" s="133" t="s">
        <v>158</v>
      </c>
      <c r="E123" s="144">
        <v>58085</v>
      </c>
      <c r="F123" s="145">
        <v>0</v>
      </c>
      <c r="G123" s="187">
        <f t="shared" si="1"/>
        <v>0</v>
      </c>
      <c r="H123" s="152"/>
      <c r="I123" s="144"/>
      <c r="J123" s="145"/>
      <c r="K123" s="144"/>
    </row>
    <row r="124" spans="1:11" ht="12.75" customHeight="1">
      <c r="A124" s="130"/>
      <c r="B124" s="131"/>
      <c r="C124" s="132"/>
      <c r="D124" s="150"/>
      <c r="E124" s="144"/>
      <c r="F124" s="145"/>
      <c r="G124" s="151"/>
      <c r="H124" s="152"/>
      <c r="I124" s="144"/>
      <c r="J124" s="145"/>
      <c r="K124" s="144"/>
    </row>
    <row r="125" spans="1:11" s="188" customFormat="1" ht="12.75">
      <c r="A125" s="122"/>
      <c r="B125" s="123"/>
      <c r="C125" s="124">
        <v>80104</v>
      </c>
      <c r="D125" s="125" t="s">
        <v>159</v>
      </c>
      <c r="E125" s="126">
        <f>SUM(E126:E128)</f>
        <v>72000</v>
      </c>
      <c r="F125" s="127">
        <f>SUM(F126:F128)</f>
        <v>56232</v>
      </c>
      <c r="G125" s="128">
        <f t="shared" si="1"/>
        <v>0.781</v>
      </c>
      <c r="H125" s="129">
        <f>SUM(H127:H128)</f>
        <v>4173</v>
      </c>
      <c r="I125" s="126"/>
      <c r="J125" s="127"/>
      <c r="K125" s="126"/>
    </row>
    <row r="126" spans="1:11" ht="12.75">
      <c r="A126" s="130"/>
      <c r="B126" s="131"/>
      <c r="C126" s="132"/>
      <c r="D126" s="171" t="s">
        <v>104</v>
      </c>
      <c r="E126" s="144"/>
      <c r="F126" s="145"/>
      <c r="G126" s="151"/>
      <c r="H126" s="152"/>
      <c r="I126" s="144"/>
      <c r="J126" s="145"/>
      <c r="K126" s="144"/>
    </row>
    <row r="127" spans="1:11" ht="12.75">
      <c r="A127" s="221" t="s">
        <v>91</v>
      </c>
      <c r="B127" s="222"/>
      <c r="C127" s="223"/>
      <c r="D127" s="176" t="s">
        <v>160</v>
      </c>
      <c r="E127" s="144">
        <v>70000</v>
      </c>
      <c r="F127" s="145">
        <v>54232</v>
      </c>
      <c r="G127" s="151">
        <f t="shared" si="1"/>
        <v>0.7747428571428572</v>
      </c>
      <c r="H127" s="152">
        <v>4173</v>
      </c>
      <c r="I127" s="144"/>
      <c r="J127" s="145"/>
      <c r="K127" s="144"/>
    </row>
    <row r="128" spans="1:11" ht="51">
      <c r="A128" s="221"/>
      <c r="B128" s="222"/>
      <c r="C128" s="223"/>
      <c r="D128" s="176" t="s">
        <v>161</v>
      </c>
      <c r="E128" s="144">
        <v>2000</v>
      </c>
      <c r="F128" s="145">
        <v>2000</v>
      </c>
      <c r="G128" s="151">
        <f t="shared" si="1"/>
        <v>1</v>
      </c>
      <c r="H128" s="152"/>
      <c r="I128" s="144"/>
      <c r="J128" s="145"/>
      <c r="K128" s="144"/>
    </row>
    <row r="129" spans="1:11" ht="12.75">
      <c r="A129" s="130"/>
      <c r="B129" s="131"/>
      <c r="C129" s="132"/>
      <c r="D129" s="150"/>
      <c r="E129" s="144"/>
      <c r="F129" s="145"/>
      <c r="G129" s="151"/>
      <c r="H129" s="152"/>
      <c r="I129" s="144"/>
      <c r="J129" s="145"/>
      <c r="K129" s="144"/>
    </row>
    <row r="130" spans="1:11" s="188" customFormat="1" ht="12.75">
      <c r="A130" s="122"/>
      <c r="B130" s="123"/>
      <c r="C130" s="124">
        <v>80110</v>
      </c>
      <c r="D130" s="125" t="s">
        <v>162</v>
      </c>
      <c r="E130" s="126">
        <f>E132</f>
        <v>6000</v>
      </c>
      <c r="F130" s="127">
        <f>F132</f>
        <v>8225</v>
      </c>
      <c r="G130" s="128">
        <f t="shared" si="1"/>
        <v>1.3708333333333333</v>
      </c>
      <c r="H130" s="129">
        <f>H132</f>
        <v>5000</v>
      </c>
      <c r="I130" s="126"/>
      <c r="J130" s="127"/>
      <c r="K130" s="126"/>
    </row>
    <row r="131" spans="1:11" s="188" customFormat="1" ht="12.75">
      <c r="A131" s="122"/>
      <c r="B131" s="123"/>
      <c r="C131" s="124"/>
      <c r="D131" s="171" t="s">
        <v>104</v>
      </c>
      <c r="E131" s="126"/>
      <c r="F131" s="127"/>
      <c r="G131" s="128"/>
      <c r="H131" s="129"/>
      <c r="I131" s="126"/>
      <c r="J131" s="127"/>
      <c r="K131" s="126"/>
    </row>
    <row r="132" spans="1:11" ht="38.25">
      <c r="A132" s="221" t="s">
        <v>91</v>
      </c>
      <c r="B132" s="222"/>
      <c r="C132" s="223"/>
      <c r="D132" s="176" t="s">
        <v>163</v>
      </c>
      <c r="E132" s="144">
        <v>6000</v>
      </c>
      <c r="F132" s="145">
        <v>8225</v>
      </c>
      <c r="G132" s="151">
        <f t="shared" si="1"/>
        <v>1.3708333333333333</v>
      </c>
      <c r="H132" s="152">
        <v>5000</v>
      </c>
      <c r="I132" s="144"/>
      <c r="J132" s="145"/>
      <c r="K132" s="144"/>
    </row>
    <row r="133" spans="1:11" ht="12.75">
      <c r="A133" s="130"/>
      <c r="B133" s="131"/>
      <c r="C133" s="132"/>
      <c r="D133" s="150"/>
      <c r="E133" s="144"/>
      <c r="F133" s="145"/>
      <c r="G133" s="151"/>
      <c r="H133" s="152"/>
      <c r="I133" s="144"/>
      <c r="J133" s="145"/>
      <c r="K133" s="144"/>
    </row>
    <row r="134" spans="1:11" s="188" customFormat="1" ht="12.75">
      <c r="A134" s="122"/>
      <c r="B134" s="123"/>
      <c r="C134" s="124">
        <v>80123</v>
      </c>
      <c r="D134" s="125" t="s">
        <v>164</v>
      </c>
      <c r="E134" s="126">
        <f>E136</f>
        <v>151247</v>
      </c>
      <c r="F134" s="127">
        <f>F136</f>
        <v>93075</v>
      </c>
      <c r="G134" s="128">
        <f t="shared" si="1"/>
        <v>0.6153841067922008</v>
      </c>
      <c r="H134" s="129"/>
      <c r="I134" s="126"/>
      <c r="J134" s="127"/>
      <c r="K134" s="126"/>
    </row>
    <row r="135" spans="1:11" ht="12.75">
      <c r="A135" s="130"/>
      <c r="B135" s="131"/>
      <c r="C135" s="132"/>
      <c r="D135" s="171" t="s">
        <v>104</v>
      </c>
      <c r="E135" s="144"/>
      <c r="F135" s="145"/>
      <c r="G135" s="151"/>
      <c r="H135" s="152"/>
      <c r="I135" s="144"/>
      <c r="J135" s="145"/>
      <c r="K135" s="144"/>
    </row>
    <row r="136" spans="1:11" ht="25.5">
      <c r="A136" s="221" t="s">
        <v>91</v>
      </c>
      <c r="B136" s="222"/>
      <c r="C136" s="223"/>
      <c r="D136" s="176" t="s">
        <v>165</v>
      </c>
      <c r="E136" s="144">
        <v>151247</v>
      </c>
      <c r="F136" s="145">
        <v>93075</v>
      </c>
      <c r="G136" s="151">
        <f t="shared" si="1"/>
        <v>0.6153841067922008</v>
      </c>
      <c r="H136" s="152"/>
      <c r="I136" s="144"/>
      <c r="J136" s="145"/>
      <c r="K136" s="144"/>
    </row>
    <row r="137" spans="1:11" ht="12.75">
      <c r="A137" s="130"/>
      <c r="B137" s="131"/>
      <c r="C137" s="132"/>
      <c r="D137" s="150"/>
      <c r="E137" s="144"/>
      <c r="F137" s="145"/>
      <c r="G137" s="151"/>
      <c r="H137" s="152"/>
      <c r="I137" s="144"/>
      <c r="J137" s="145"/>
      <c r="K137" s="144"/>
    </row>
    <row r="138" spans="1:11" s="188" customFormat="1" ht="12.75" customHeight="1">
      <c r="A138" s="122"/>
      <c r="B138" s="123"/>
      <c r="C138" s="124">
        <v>80130</v>
      </c>
      <c r="D138" s="125" t="s">
        <v>166</v>
      </c>
      <c r="E138" s="126">
        <f>SUM(E140:E142)</f>
        <v>827217</v>
      </c>
      <c r="F138" s="127">
        <f>SUM(F140:F142)</f>
        <v>474474</v>
      </c>
      <c r="G138" s="128">
        <f t="shared" si="1"/>
        <v>0.573578637769775</v>
      </c>
      <c r="H138" s="129"/>
      <c r="I138" s="126"/>
      <c r="J138" s="127"/>
      <c r="K138" s="126"/>
    </row>
    <row r="139" spans="1:11" ht="12.75">
      <c r="A139" s="130"/>
      <c r="B139" s="131"/>
      <c r="C139" s="132"/>
      <c r="D139" s="171" t="s">
        <v>104</v>
      </c>
      <c r="E139" s="189"/>
      <c r="F139" s="190"/>
      <c r="G139" s="128"/>
      <c r="H139" s="190"/>
      <c r="I139" s="189"/>
      <c r="J139" s="190"/>
      <c r="K139" s="189"/>
    </row>
    <row r="140" spans="1:11" ht="38.25" customHeight="1">
      <c r="A140" s="221" t="s">
        <v>91</v>
      </c>
      <c r="B140" s="222"/>
      <c r="C140" s="223"/>
      <c r="D140" s="176" t="s">
        <v>167</v>
      </c>
      <c r="E140" s="189">
        <v>1360</v>
      </c>
      <c r="F140" s="190">
        <v>600</v>
      </c>
      <c r="G140" s="128">
        <f t="shared" si="1"/>
        <v>0.4411764705882353</v>
      </c>
      <c r="H140" s="190"/>
      <c r="I140" s="189"/>
      <c r="J140" s="190"/>
      <c r="K140" s="189"/>
    </row>
    <row r="141" spans="1:11" ht="25.5">
      <c r="A141" s="221"/>
      <c r="B141" s="222"/>
      <c r="C141" s="223"/>
      <c r="D141" s="176" t="s">
        <v>168</v>
      </c>
      <c r="E141" s="189">
        <v>0</v>
      </c>
      <c r="F141" s="190">
        <v>644</v>
      </c>
      <c r="G141" s="128"/>
      <c r="H141" s="190"/>
      <c r="I141" s="189"/>
      <c r="J141" s="190"/>
      <c r="K141" s="189"/>
    </row>
    <row r="142" spans="1:11" ht="25.5" customHeight="1">
      <c r="A142" s="221"/>
      <c r="B142" s="222"/>
      <c r="C142" s="223"/>
      <c r="D142" s="176" t="s">
        <v>169</v>
      </c>
      <c r="E142" s="189">
        <v>825857</v>
      </c>
      <c r="F142" s="190">
        <v>473230</v>
      </c>
      <c r="G142" s="128">
        <f t="shared" si="1"/>
        <v>0.5730168782246805</v>
      </c>
      <c r="H142" s="190"/>
      <c r="I142" s="189"/>
      <c r="J142" s="190"/>
      <c r="K142" s="189"/>
    </row>
    <row r="143" spans="1:11" ht="12.75" customHeight="1" thickBot="1">
      <c r="A143" s="137"/>
      <c r="B143" s="138"/>
      <c r="C143" s="139"/>
      <c r="D143" s="180"/>
      <c r="E143" s="191"/>
      <c r="F143" s="192"/>
      <c r="G143" s="193"/>
      <c r="H143" s="192"/>
      <c r="I143" s="191"/>
      <c r="J143" s="192"/>
      <c r="K143" s="191"/>
    </row>
    <row r="144" spans="1:11" ht="13.5" thickBot="1">
      <c r="A144" s="101" t="s">
        <v>22</v>
      </c>
      <c r="B144" s="102">
        <v>852</v>
      </c>
      <c r="C144" s="103"/>
      <c r="D144" s="104" t="s">
        <v>23</v>
      </c>
      <c r="E144" s="105">
        <f>E146+E151+E155+E159+E163+E167+E171</f>
        <v>794079</v>
      </c>
      <c r="F144" s="106">
        <f>F146+F151+F155+F159+F163+F167+F171</f>
        <v>366415</v>
      </c>
      <c r="G144" s="172">
        <f t="shared" si="1"/>
        <v>0.46143393793312754</v>
      </c>
      <c r="H144" s="106"/>
      <c r="I144" s="109"/>
      <c r="J144" s="110"/>
      <c r="K144" s="109"/>
    </row>
    <row r="145" spans="1:11" s="121" customFormat="1" ht="12.75">
      <c r="A145" s="111"/>
      <c r="B145" s="112"/>
      <c r="C145" s="113"/>
      <c r="D145" s="114"/>
      <c r="E145" s="115"/>
      <c r="F145" s="116"/>
      <c r="G145" s="117"/>
      <c r="H145" s="118"/>
      <c r="I145" s="119"/>
      <c r="J145" s="120"/>
      <c r="K145" s="119"/>
    </row>
    <row r="146" spans="1:11" ht="38.25">
      <c r="A146" s="194"/>
      <c r="B146" s="123"/>
      <c r="C146" s="124">
        <v>85212</v>
      </c>
      <c r="D146" s="167" t="s">
        <v>170</v>
      </c>
      <c r="E146" s="126">
        <f>SUM(E148:E149)</f>
        <v>540908</v>
      </c>
      <c r="F146" s="127">
        <f>SUM(F148:F149)</f>
        <v>208414</v>
      </c>
      <c r="G146" s="128">
        <f>F146/E146</f>
        <v>0.3853039703609486</v>
      </c>
      <c r="H146" s="129"/>
      <c r="I146" s="126"/>
      <c r="J146" s="127"/>
      <c r="K146" s="126"/>
    </row>
    <row r="147" spans="1:11" s="198" customFormat="1" ht="12.75">
      <c r="A147" s="195"/>
      <c r="B147" s="196"/>
      <c r="C147" s="197"/>
      <c r="D147" s="171" t="s">
        <v>104</v>
      </c>
      <c r="E147" s="177"/>
      <c r="F147" s="178"/>
      <c r="G147" s="151"/>
      <c r="H147" s="152"/>
      <c r="I147" s="177"/>
      <c r="J147" s="178"/>
      <c r="K147" s="177"/>
    </row>
    <row r="148" spans="1:11" s="198" customFormat="1" ht="36.75" customHeight="1">
      <c r="A148" s="224" t="s">
        <v>91</v>
      </c>
      <c r="B148" s="225"/>
      <c r="C148" s="226"/>
      <c r="D148" s="176" t="s">
        <v>171</v>
      </c>
      <c r="E148" s="177">
        <v>534673</v>
      </c>
      <c r="F148" s="178">
        <v>202179</v>
      </c>
      <c r="G148" s="151">
        <f>F148/E148</f>
        <v>0.3781357951495587</v>
      </c>
      <c r="H148" s="152"/>
      <c r="I148" s="177"/>
      <c r="J148" s="178"/>
      <c r="K148" s="177"/>
    </row>
    <row r="149" spans="1:11" s="198" customFormat="1" ht="55.5" customHeight="1">
      <c r="A149" s="224"/>
      <c r="B149" s="225"/>
      <c r="C149" s="226"/>
      <c r="D149" s="176" t="s">
        <v>172</v>
      </c>
      <c r="E149" s="177">
        <v>6235</v>
      </c>
      <c r="F149" s="178">
        <v>6235</v>
      </c>
      <c r="G149" s="151">
        <f>F149/E149</f>
        <v>1</v>
      </c>
      <c r="H149" s="152"/>
      <c r="I149" s="177"/>
      <c r="J149" s="178"/>
      <c r="K149" s="177"/>
    </row>
    <row r="150" spans="1:11" ht="12.75">
      <c r="A150" s="194"/>
      <c r="B150" s="123"/>
      <c r="C150" s="124"/>
      <c r="D150" s="167"/>
      <c r="E150" s="126"/>
      <c r="F150" s="127"/>
      <c r="G150" s="151"/>
      <c r="H150" s="129"/>
      <c r="I150" s="126"/>
      <c r="J150" s="127"/>
      <c r="K150" s="126"/>
    </row>
    <row r="151" spans="1:11" s="188" customFormat="1" ht="52.5" customHeight="1">
      <c r="A151" s="122"/>
      <c r="B151" s="123"/>
      <c r="C151" s="124">
        <v>85213</v>
      </c>
      <c r="D151" s="167" t="s">
        <v>173</v>
      </c>
      <c r="E151" s="126">
        <f>E153</f>
        <v>4558</v>
      </c>
      <c r="F151" s="127">
        <f>F153</f>
        <v>2659</v>
      </c>
      <c r="G151" s="128">
        <f>F151/E151</f>
        <v>0.5833698990785432</v>
      </c>
      <c r="H151" s="129"/>
      <c r="I151" s="126"/>
      <c r="J151" s="127"/>
      <c r="K151" s="126"/>
    </row>
    <row r="152" spans="1:11" ht="12.75">
      <c r="A152" s="130"/>
      <c r="B152" s="131"/>
      <c r="C152" s="132"/>
      <c r="D152" s="171" t="s">
        <v>104</v>
      </c>
      <c r="E152" s="144"/>
      <c r="F152" s="145"/>
      <c r="G152" s="151"/>
      <c r="H152" s="152"/>
      <c r="I152" s="144"/>
      <c r="J152" s="145"/>
      <c r="K152" s="144"/>
    </row>
    <row r="153" spans="1:11" ht="38.25">
      <c r="A153" s="221" t="s">
        <v>91</v>
      </c>
      <c r="B153" s="222"/>
      <c r="C153" s="223"/>
      <c r="D153" s="176" t="s">
        <v>174</v>
      </c>
      <c r="E153" s="144">
        <v>4558</v>
      </c>
      <c r="F153" s="145">
        <v>2659</v>
      </c>
      <c r="G153" s="151">
        <f>F153/E153</f>
        <v>0.5833698990785432</v>
      </c>
      <c r="H153" s="152"/>
      <c r="I153" s="144"/>
      <c r="J153" s="145"/>
      <c r="K153" s="144"/>
    </row>
    <row r="154" spans="1:11" ht="12.75">
      <c r="A154" s="130"/>
      <c r="B154" s="131"/>
      <c r="C154" s="132"/>
      <c r="D154" s="150"/>
      <c r="E154" s="144"/>
      <c r="F154" s="145"/>
      <c r="G154" s="151"/>
      <c r="H154" s="152"/>
      <c r="I154" s="144"/>
      <c r="J154" s="145"/>
      <c r="K154" s="144"/>
    </row>
    <row r="155" spans="1:11" ht="25.5">
      <c r="A155" s="122"/>
      <c r="B155" s="123"/>
      <c r="C155" s="124">
        <v>85214</v>
      </c>
      <c r="D155" s="167" t="s">
        <v>175</v>
      </c>
      <c r="E155" s="126">
        <f>E157</f>
        <v>89031</v>
      </c>
      <c r="F155" s="127">
        <f>F157</f>
        <v>68651</v>
      </c>
      <c r="G155" s="128">
        <f>F155/E155</f>
        <v>0.7710909683144074</v>
      </c>
      <c r="H155" s="129"/>
      <c r="I155" s="126"/>
      <c r="J155" s="127"/>
      <c r="K155" s="126"/>
    </row>
    <row r="156" spans="1:11" ht="12.75">
      <c r="A156" s="130"/>
      <c r="B156" s="131"/>
      <c r="C156" s="132"/>
      <c r="D156" s="171" t="s">
        <v>104</v>
      </c>
      <c r="E156" s="144"/>
      <c r="F156" s="145"/>
      <c r="G156" s="151"/>
      <c r="H156" s="152"/>
      <c r="I156" s="144"/>
      <c r="J156" s="145"/>
      <c r="K156" s="144"/>
    </row>
    <row r="157" spans="1:11" ht="38.25">
      <c r="A157" s="221" t="s">
        <v>91</v>
      </c>
      <c r="B157" s="222"/>
      <c r="C157" s="223"/>
      <c r="D157" s="176" t="s">
        <v>171</v>
      </c>
      <c r="E157" s="144">
        <v>89031</v>
      </c>
      <c r="F157" s="145">
        <v>68651</v>
      </c>
      <c r="G157" s="151">
        <f>F157/E157</f>
        <v>0.7710909683144074</v>
      </c>
      <c r="H157" s="152"/>
      <c r="I157" s="144"/>
      <c r="J157" s="145"/>
      <c r="K157" s="144"/>
    </row>
    <row r="158" spans="1:11" ht="12.75">
      <c r="A158" s="130"/>
      <c r="B158" s="131"/>
      <c r="C158" s="132"/>
      <c r="D158" s="150"/>
      <c r="E158" s="144"/>
      <c r="F158" s="145"/>
      <c r="G158" s="151"/>
      <c r="H158" s="152"/>
      <c r="I158" s="144"/>
      <c r="J158" s="145"/>
      <c r="K158" s="144"/>
    </row>
    <row r="159" spans="1:11" ht="25.5">
      <c r="A159" s="130"/>
      <c r="B159" s="131"/>
      <c r="C159" s="124">
        <v>85216</v>
      </c>
      <c r="D159" s="167" t="s">
        <v>176</v>
      </c>
      <c r="E159" s="126">
        <f>E161</f>
        <v>2826</v>
      </c>
      <c r="F159" s="127">
        <f>F161</f>
        <v>2351</v>
      </c>
      <c r="G159" s="128">
        <f>F159/E159</f>
        <v>0.8319179051663128</v>
      </c>
      <c r="H159" s="129"/>
      <c r="I159" s="126"/>
      <c r="J159" s="127"/>
      <c r="K159" s="126"/>
    </row>
    <row r="160" spans="1:11" ht="12.75">
      <c r="A160" s="130"/>
      <c r="B160" s="131"/>
      <c r="C160" s="132"/>
      <c r="D160" s="171" t="s">
        <v>104</v>
      </c>
      <c r="E160" s="144"/>
      <c r="F160" s="145"/>
      <c r="G160" s="151"/>
      <c r="H160" s="152"/>
      <c r="I160" s="144"/>
      <c r="J160" s="145"/>
      <c r="K160" s="144"/>
    </row>
    <row r="161" spans="1:11" ht="38.25">
      <c r="A161" s="221" t="s">
        <v>91</v>
      </c>
      <c r="B161" s="222"/>
      <c r="C161" s="223"/>
      <c r="D161" s="176" t="s">
        <v>171</v>
      </c>
      <c r="E161" s="144">
        <v>2826</v>
      </c>
      <c r="F161" s="145">
        <v>2351</v>
      </c>
      <c r="G161" s="151">
        <f>F161/E161</f>
        <v>0.8319179051663128</v>
      </c>
      <c r="H161" s="152"/>
      <c r="I161" s="144"/>
      <c r="J161" s="145"/>
      <c r="K161" s="144"/>
    </row>
    <row r="162" spans="1:11" ht="12.75">
      <c r="A162" s="130"/>
      <c r="B162" s="131"/>
      <c r="C162" s="132"/>
      <c r="D162" s="150"/>
      <c r="E162" s="144"/>
      <c r="F162" s="145"/>
      <c r="G162" s="151"/>
      <c r="H162" s="152"/>
      <c r="I162" s="144"/>
      <c r="J162" s="145"/>
      <c r="K162" s="144"/>
    </row>
    <row r="163" spans="1:11" ht="12.75">
      <c r="A163" s="122"/>
      <c r="B163" s="123"/>
      <c r="C163" s="124">
        <v>85219</v>
      </c>
      <c r="D163" s="125" t="s">
        <v>177</v>
      </c>
      <c r="E163" s="126">
        <f>E165</f>
        <v>145756</v>
      </c>
      <c r="F163" s="127">
        <f>F165</f>
        <v>78484</v>
      </c>
      <c r="G163" s="128">
        <f>F163/E163</f>
        <v>0.5384615384615384</v>
      </c>
      <c r="H163" s="129"/>
      <c r="I163" s="126"/>
      <c r="J163" s="127"/>
      <c r="K163" s="126"/>
    </row>
    <row r="164" spans="1:11" ht="12.75">
      <c r="A164" s="130"/>
      <c r="B164" s="131"/>
      <c r="C164" s="132"/>
      <c r="D164" s="171" t="s">
        <v>104</v>
      </c>
      <c r="E164" s="144"/>
      <c r="F164" s="145"/>
      <c r="G164" s="151"/>
      <c r="H164" s="152"/>
      <c r="I164" s="144"/>
      <c r="J164" s="145"/>
      <c r="K164" s="144"/>
    </row>
    <row r="165" spans="1:11" ht="38.25">
      <c r="A165" s="221" t="s">
        <v>91</v>
      </c>
      <c r="B165" s="222"/>
      <c r="C165" s="223"/>
      <c r="D165" s="176" t="s">
        <v>171</v>
      </c>
      <c r="E165" s="144">
        <v>145756</v>
      </c>
      <c r="F165" s="145">
        <v>78484</v>
      </c>
      <c r="G165" s="151">
        <f>F165/E165</f>
        <v>0.5384615384615384</v>
      </c>
      <c r="H165" s="152"/>
      <c r="I165" s="144"/>
      <c r="J165" s="145"/>
      <c r="K165" s="144"/>
    </row>
    <row r="166" spans="1:11" ht="12.75">
      <c r="A166" s="130"/>
      <c r="B166" s="131"/>
      <c r="C166" s="132"/>
      <c r="D166" s="150"/>
      <c r="E166" s="144"/>
      <c r="F166" s="145"/>
      <c r="G166" s="151"/>
      <c r="H166" s="152"/>
      <c r="I166" s="144"/>
      <c r="J166" s="145"/>
      <c r="K166" s="144"/>
    </row>
    <row r="167" spans="1:11" ht="25.5">
      <c r="A167" s="122"/>
      <c r="B167" s="123"/>
      <c r="C167" s="124">
        <v>85228</v>
      </c>
      <c r="D167" s="167" t="s">
        <v>178</v>
      </c>
      <c r="E167" s="126">
        <f>E169</f>
        <v>11000</v>
      </c>
      <c r="F167" s="127">
        <f>F169</f>
        <v>5468</v>
      </c>
      <c r="G167" s="128">
        <f>F167/E167</f>
        <v>0.4970909090909091</v>
      </c>
      <c r="H167" s="129"/>
      <c r="I167" s="126"/>
      <c r="J167" s="127"/>
      <c r="K167" s="126"/>
    </row>
    <row r="168" spans="1:11" ht="12.75">
      <c r="A168" s="130"/>
      <c r="B168" s="131"/>
      <c r="C168" s="132"/>
      <c r="D168" s="171" t="s">
        <v>104</v>
      </c>
      <c r="E168" s="144"/>
      <c r="F168" s="145"/>
      <c r="G168" s="146"/>
      <c r="H168" s="152"/>
      <c r="I168" s="144"/>
      <c r="J168" s="145"/>
      <c r="K168" s="144"/>
    </row>
    <row r="169" spans="1:11" ht="12.75">
      <c r="A169" s="221" t="s">
        <v>91</v>
      </c>
      <c r="B169" s="222"/>
      <c r="C169" s="223"/>
      <c r="D169" s="133" t="s">
        <v>179</v>
      </c>
      <c r="E169" s="144">
        <v>11000</v>
      </c>
      <c r="F169" s="145">
        <v>5468</v>
      </c>
      <c r="G169" s="151">
        <f>F169/E169</f>
        <v>0.4970909090909091</v>
      </c>
      <c r="H169" s="152"/>
      <c r="I169" s="144"/>
      <c r="J169" s="145"/>
      <c r="K169" s="144"/>
    </row>
    <row r="170" spans="1:11" ht="12.75">
      <c r="A170" s="130"/>
      <c r="B170" s="131"/>
      <c r="C170" s="132"/>
      <c r="D170" s="133"/>
      <c r="E170" s="144"/>
      <c r="F170" s="145"/>
      <c r="G170" s="151"/>
      <c r="H170" s="152"/>
      <c r="I170" s="144"/>
      <c r="J170" s="145"/>
      <c r="K170" s="144"/>
    </row>
    <row r="171" spans="1:11" s="188" customFormat="1" ht="12.75">
      <c r="A171" s="122"/>
      <c r="B171" s="123"/>
      <c r="C171" s="124">
        <v>85295</v>
      </c>
      <c r="D171" s="125" t="s">
        <v>90</v>
      </c>
      <c r="E171" s="126">
        <f>E173</f>
        <v>0</v>
      </c>
      <c r="F171" s="127">
        <f>F173</f>
        <v>388</v>
      </c>
      <c r="G171" s="128"/>
      <c r="H171" s="129"/>
      <c r="I171" s="126"/>
      <c r="J171" s="127"/>
      <c r="K171" s="126"/>
    </row>
    <row r="172" spans="1:11" ht="15.75" customHeight="1">
      <c r="A172" s="130"/>
      <c r="B172" s="131"/>
      <c r="C172" s="132"/>
      <c r="D172" s="171" t="s">
        <v>104</v>
      </c>
      <c r="E172" s="134"/>
      <c r="F172" s="135"/>
      <c r="G172" s="151"/>
      <c r="H172" s="135"/>
      <c r="I172" s="134"/>
      <c r="J172" s="135"/>
      <c r="K172" s="134"/>
    </row>
    <row r="173" spans="1:11" ht="12.75" customHeight="1">
      <c r="A173" s="221" t="s">
        <v>91</v>
      </c>
      <c r="B173" s="222"/>
      <c r="C173" s="223"/>
      <c r="D173" s="133" t="s">
        <v>180</v>
      </c>
      <c r="E173" s="134">
        <v>0</v>
      </c>
      <c r="F173" s="135">
        <v>388</v>
      </c>
      <c r="G173" s="151"/>
      <c r="H173" s="199"/>
      <c r="I173" s="134"/>
      <c r="J173" s="135"/>
      <c r="K173" s="134"/>
    </row>
    <row r="174" spans="1:11" ht="12.75" customHeight="1" thickBot="1">
      <c r="A174" s="137"/>
      <c r="B174" s="138"/>
      <c r="C174" s="139"/>
      <c r="D174" s="140"/>
      <c r="E174" s="141"/>
      <c r="F174" s="142"/>
      <c r="G174" s="155"/>
      <c r="H174" s="200"/>
      <c r="I174" s="141"/>
      <c r="J174" s="142"/>
      <c r="K174" s="141"/>
    </row>
    <row r="175" spans="1:11" ht="13.5" thickBot="1">
      <c r="A175" s="101" t="s">
        <v>24</v>
      </c>
      <c r="B175" s="102">
        <v>854</v>
      </c>
      <c r="C175" s="103"/>
      <c r="D175" s="104" t="s">
        <v>25</v>
      </c>
      <c r="E175" s="105">
        <f>E177+E181</f>
        <v>42772</v>
      </c>
      <c r="F175" s="106">
        <f>F177+F181</f>
        <v>46365</v>
      </c>
      <c r="G175" s="107">
        <f>F175/E175</f>
        <v>1.0840035537267372</v>
      </c>
      <c r="H175" s="108">
        <f>H177+H181</f>
        <v>398</v>
      </c>
      <c r="I175" s="109"/>
      <c r="J175" s="110"/>
      <c r="K175" s="109"/>
    </row>
    <row r="176" spans="1:11" s="121" customFormat="1" ht="12.75">
      <c r="A176" s="111"/>
      <c r="B176" s="112"/>
      <c r="C176" s="113"/>
      <c r="D176" s="114"/>
      <c r="E176" s="115"/>
      <c r="F176" s="116"/>
      <c r="G176" s="117"/>
      <c r="H176" s="118"/>
      <c r="I176" s="119"/>
      <c r="J176" s="120"/>
      <c r="K176" s="119"/>
    </row>
    <row r="177" spans="1:11" s="188" customFormat="1" ht="12.75">
      <c r="A177" s="122"/>
      <c r="B177" s="123"/>
      <c r="C177" s="124">
        <v>85401</v>
      </c>
      <c r="D177" s="125" t="s">
        <v>181</v>
      </c>
      <c r="E177" s="126">
        <f>E179</f>
        <v>27000</v>
      </c>
      <c r="F177" s="127">
        <f>F179</f>
        <v>30593</v>
      </c>
      <c r="G177" s="128">
        <f>F177/E177</f>
        <v>1.1330740740740741</v>
      </c>
      <c r="H177" s="127">
        <f>H179</f>
        <v>398</v>
      </c>
      <c r="I177" s="126"/>
      <c r="J177" s="127"/>
      <c r="K177" s="126"/>
    </row>
    <row r="178" spans="1:11" ht="12.75">
      <c r="A178" s="130"/>
      <c r="B178" s="131"/>
      <c r="C178" s="132"/>
      <c r="D178" s="171" t="s">
        <v>104</v>
      </c>
      <c r="E178" s="144"/>
      <c r="F178" s="145"/>
      <c r="G178" s="151"/>
      <c r="H178" s="152"/>
      <c r="I178" s="144"/>
      <c r="J178" s="145"/>
      <c r="K178" s="144"/>
    </row>
    <row r="179" spans="1:11" ht="25.5">
      <c r="A179" s="221" t="s">
        <v>91</v>
      </c>
      <c r="B179" s="222"/>
      <c r="C179" s="223"/>
      <c r="D179" s="133" t="s">
        <v>182</v>
      </c>
      <c r="E179" s="144">
        <v>27000</v>
      </c>
      <c r="F179" s="145">
        <v>30593</v>
      </c>
      <c r="G179" s="151">
        <f>F179/E179</f>
        <v>1.1330740740740741</v>
      </c>
      <c r="H179" s="152">
        <v>398</v>
      </c>
      <c r="I179" s="144"/>
      <c r="J179" s="145"/>
      <c r="K179" s="144"/>
    </row>
    <row r="180" spans="1:11" ht="12.75">
      <c r="A180" s="130"/>
      <c r="B180" s="131"/>
      <c r="C180" s="132"/>
      <c r="D180" s="150"/>
      <c r="E180" s="144"/>
      <c r="F180" s="145"/>
      <c r="G180" s="151"/>
      <c r="H180" s="152"/>
      <c r="I180" s="144"/>
      <c r="J180" s="145"/>
      <c r="K180" s="144"/>
    </row>
    <row r="181" spans="1:11" ht="12.75">
      <c r="A181" s="122"/>
      <c r="B181" s="123"/>
      <c r="C181" s="124">
        <v>85415</v>
      </c>
      <c r="D181" s="125" t="s">
        <v>183</v>
      </c>
      <c r="E181" s="126">
        <f>E183</f>
        <v>15772</v>
      </c>
      <c r="F181" s="127">
        <f>F183</f>
        <v>15772</v>
      </c>
      <c r="G181" s="128">
        <f>F181/E181</f>
        <v>1</v>
      </c>
      <c r="H181" s="129"/>
      <c r="I181" s="126"/>
      <c r="J181" s="127"/>
      <c r="K181" s="126"/>
    </row>
    <row r="182" spans="1:11" ht="12.75">
      <c r="A182" s="130"/>
      <c r="B182" s="131"/>
      <c r="C182" s="132"/>
      <c r="D182" s="171" t="s">
        <v>104</v>
      </c>
      <c r="E182" s="144"/>
      <c r="F182" s="145"/>
      <c r="G182" s="151"/>
      <c r="H182" s="152"/>
      <c r="I182" s="144"/>
      <c r="J182" s="145"/>
      <c r="K182" s="144"/>
    </row>
    <row r="183" spans="1:11" ht="38.25" customHeight="1">
      <c r="A183" s="221" t="s">
        <v>91</v>
      </c>
      <c r="B183" s="222"/>
      <c r="C183" s="223"/>
      <c r="D183" s="133" t="s">
        <v>184</v>
      </c>
      <c r="E183" s="134">
        <v>15772</v>
      </c>
      <c r="F183" s="201">
        <v>15772</v>
      </c>
      <c r="G183" s="151">
        <f>F183/E183</f>
        <v>1</v>
      </c>
      <c r="H183" s="135"/>
      <c r="I183" s="134"/>
      <c r="J183" s="135"/>
      <c r="K183" s="134"/>
    </row>
    <row r="184" spans="1:11" ht="15" customHeight="1" thickBot="1">
      <c r="A184" s="137"/>
      <c r="B184" s="138"/>
      <c r="C184" s="139"/>
      <c r="D184" s="140"/>
      <c r="E184" s="141"/>
      <c r="F184" s="142"/>
      <c r="G184" s="155"/>
      <c r="H184" s="142"/>
      <c r="I184" s="141"/>
      <c r="J184" s="142"/>
      <c r="K184" s="141"/>
    </row>
    <row r="185" spans="1:11" ht="26.25" thickBot="1">
      <c r="A185" s="101" t="s">
        <v>26</v>
      </c>
      <c r="B185" s="102">
        <v>900</v>
      </c>
      <c r="C185" s="103"/>
      <c r="D185" s="168" t="s">
        <v>185</v>
      </c>
      <c r="E185" s="105">
        <f>E187+E191+E195</f>
        <v>92235</v>
      </c>
      <c r="F185" s="106">
        <f>F187+F191+F195</f>
        <v>91937</v>
      </c>
      <c r="G185" s="107">
        <f>F185/E185</f>
        <v>0.9967691223505177</v>
      </c>
      <c r="H185" s="108"/>
      <c r="I185" s="109"/>
      <c r="J185" s="110"/>
      <c r="K185" s="109"/>
    </row>
    <row r="186" spans="1:11" ht="12.75">
      <c r="A186" s="157"/>
      <c r="B186" s="158"/>
      <c r="C186" s="159"/>
      <c r="D186" s="160"/>
      <c r="E186" s="161"/>
      <c r="F186" s="162"/>
      <c r="G186" s="169"/>
      <c r="H186" s="164"/>
      <c r="I186" s="165"/>
      <c r="J186" s="166"/>
      <c r="K186" s="165"/>
    </row>
    <row r="187" spans="1:24" ht="12.75">
      <c r="A187" s="122"/>
      <c r="B187" s="123"/>
      <c r="C187" s="124">
        <v>90015</v>
      </c>
      <c r="D187" s="125" t="s">
        <v>186</v>
      </c>
      <c r="E187" s="126">
        <f>E189</f>
        <v>89870</v>
      </c>
      <c r="F187" s="127">
        <f>F189</f>
        <v>89870</v>
      </c>
      <c r="G187" s="128">
        <f>F187/E187</f>
        <v>1</v>
      </c>
      <c r="H187" s="129"/>
      <c r="I187" s="126"/>
      <c r="J187" s="127"/>
      <c r="K187" s="126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</row>
    <row r="188" spans="1:24" ht="12.75">
      <c r="A188" s="130"/>
      <c r="B188" s="131"/>
      <c r="C188" s="132"/>
      <c r="D188" s="171" t="s">
        <v>104</v>
      </c>
      <c r="E188" s="144"/>
      <c r="F188" s="145"/>
      <c r="G188" s="151"/>
      <c r="H188" s="152"/>
      <c r="I188" s="144"/>
      <c r="J188" s="145"/>
      <c r="K188" s="144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</row>
    <row r="189" spans="1:24" ht="38.25">
      <c r="A189" s="221" t="s">
        <v>91</v>
      </c>
      <c r="B189" s="222"/>
      <c r="C189" s="223"/>
      <c r="D189" s="133" t="s">
        <v>187</v>
      </c>
      <c r="E189" s="144">
        <v>89870</v>
      </c>
      <c r="F189" s="145">
        <v>89870</v>
      </c>
      <c r="G189" s="151">
        <f>F189/E189</f>
        <v>1</v>
      </c>
      <c r="H189" s="152"/>
      <c r="I189" s="144"/>
      <c r="J189" s="145"/>
      <c r="K189" s="144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</row>
    <row r="190" spans="1:24" ht="12.75">
      <c r="A190" s="130"/>
      <c r="B190" s="131"/>
      <c r="C190" s="132"/>
      <c r="D190" s="150"/>
      <c r="E190" s="144"/>
      <c r="F190" s="145"/>
      <c r="G190" s="151"/>
      <c r="H190" s="152"/>
      <c r="I190" s="144"/>
      <c r="J190" s="145"/>
      <c r="K190" s="144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</row>
    <row r="191" spans="1:24" ht="38.25">
      <c r="A191" s="122"/>
      <c r="B191" s="123"/>
      <c r="C191" s="124">
        <v>90020</v>
      </c>
      <c r="D191" s="167" t="s">
        <v>188</v>
      </c>
      <c r="E191" s="126">
        <f>E193</f>
        <v>365</v>
      </c>
      <c r="F191" s="127">
        <f>F193</f>
        <v>1714</v>
      </c>
      <c r="G191" s="128">
        <f>F191/E191</f>
        <v>4.695890410958904</v>
      </c>
      <c r="H191" s="129"/>
      <c r="I191" s="126"/>
      <c r="J191" s="127"/>
      <c r="K191" s="126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</row>
    <row r="192" spans="1:24" ht="12.75">
      <c r="A192" s="130"/>
      <c r="B192" s="131"/>
      <c r="C192" s="132"/>
      <c r="D192" s="171" t="s">
        <v>104</v>
      </c>
      <c r="E192" s="144"/>
      <c r="F192" s="145"/>
      <c r="G192" s="151"/>
      <c r="H192" s="152"/>
      <c r="I192" s="144"/>
      <c r="J192" s="145"/>
      <c r="K192" s="144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</row>
    <row r="193" spans="1:24" ht="25.5">
      <c r="A193" s="221" t="s">
        <v>91</v>
      </c>
      <c r="B193" s="222"/>
      <c r="C193" s="223"/>
      <c r="D193" s="133" t="s">
        <v>189</v>
      </c>
      <c r="E193" s="144">
        <v>365</v>
      </c>
      <c r="F193" s="145">
        <v>1714</v>
      </c>
      <c r="G193" s="151">
        <f>F193/E193</f>
        <v>4.695890410958904</v>
      </c>
      <c r="H193" s="152"/>
      <c r="I193" s="144"/>
      <c r="J193" s="145"/>
      <c r="K193" s="144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</row>
    <row r="194" spans="1:24" ht="12.75">
      <c r="A194" s="130"/>
      <c r="B194" s="131"/>
      <c r="C194" s="132"/>
      <c r="D194" s="133"/>
      <c r="E194" s="144"/>
      <c r="F194" s="145"/>
      <c r="G194" s="151"/>
      <c r="H194" s="152"/>
      <c r="I194" s="144"/>
      <c r="J194" s="145"/>
      <c r="K194" s="144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</row>
    <row r="195" spans="1:24" ht="12.75">
      <c r="A195" s="122"/>
      <c r="B195" s="123"/>
      <c r="C195" s="124">
        <v>90095</v>
      </c>
      <c r="D195" s="125" t="s">
        <v>90</v>
      </c>
      <c r="E195" s="126">
        <f>E197</f>
        <v>2000</v>
      </c>
      <c r="F195" s="127">
        <f>F197</f>
        <v>353</v>
      </c>
      <c r="G195" s="128">
        <f>F195/E195</f>
        <v>0.1765</v>
      </c>
      <c r="H195" s="129"/>
      <c r="I195" s="126"/>
      <c r="J195" s="127"/>
      <c r="K195" s="126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</row>
    <row r="196" spans="1:24" ht="12.75">
      <c r="A196" s="130"/>
      <c r="B196" s="131"/>
      <c r="C196" s="132"/>
      <c r="D196" s="171" t="s">
        <v>104</v>
      </c>
      <c r="E196" s="144"/>
      <c r="F196" s="145"/>
      <c r="G196" s="151"/>
      <c r="H196" s="152"/>
      <c r="I196" s="144"/>
      <c r="J196" s="145"/>
      <c r="K196" s="144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</row>
    <row r="197" spans="1:11" ht="51" customHeight="1" thickBot="1">
      <c r="A197" s="206" t="s">
        <v>91</v>
      </c>
      <c r="B197" s="207"/>
      <c r="C197" s="208"/>
      <c r="D197" s="140" t="s">
        <v>190</v>
      </c>
      <c r="E197" s="141">
        <v>2000</v>
      </c>
      <c r="F197" s="142">
        <v>353</v>
      </c>
      <c r="G197" s="155">
        <f>F197/E197</f>
        <v>0.1765</v>
      </c>
      <c r="H197" s="142"/>
      <c r="I197" s="141"/>
      <c r="J197" s="142"/>
      <c r="K197" s="141"/>
    </row>
    <row r="198" spans="1:11" ht="12.75">
      <c r="A198" s="209"/>
      <c r="B198" s="210"/>
      <c r="C198" s="211"/>
      <c r="D198" s="210" t="s">
        <v>191</v>
      </c>
      <c r="E198" s="214">
        <f>SUM(E185,E175,E144,E116,E99,E63,E57,E43,E31,E21,E16,E11)</f>
        <v>16380251</v>
      </c>
      <c r="F198" s="212">
        <f>SUM(F11,F16,F21,F31,F43,F57,F63,F99,F116,F144,F175,F185)</f>
        <v>9181369</v>
      </c>
      <c r="G198" s="216">
        <f>F198/E198</f>
        <v>0.5605145488918333</v>
      </c>
      <c r="H198" s="204">
        <f>SUM(H21,H31,H63,H116,H175)</f>
        <v>1195220</v>
      </c>
      <c r="I198" s="214">
        <f>SUM(I63)</f>
        <v>11650</v>
      </c>
      <c r="J198" s="212">
        <f>SUM(J63)</f>
        <v>268226</v>
      </c>
      <c r="K198" s="214">
        <f>SUM(K63)</f>
        <v>1683175</v>
      </c>
    </row>
    <row r="199" spans="1:11" ht="13.5" thickBot="1">
      <c r="A199" s="218"/>
      <c r="B199" s="219"/>
      <c r="C199" s="220"/>
      <c r="D199" s="219"/>
      <c r="E199" s="215"/>
      <c r="F199" s="213"/>
      <c r="G199" s="217"/>
      <c r="H199" s="205"/>
      <c r="I199" s="215"/>
      <c r="J199" s="213"/>
      <c r="K199" s="215"/>
    </row>
    <row r="200" spans="6:7" ht="12.75">
      <c r="F200" s="203"/>
      <c r="G200" s="203"/>
    </row>
  </sheetData>
  <mergeCells count="46">
    <mergeCell ref="E1:K1"/>
    <mergeCell ref="E2:G2"/>
    <mergeCell ref="E3:G3"/>
    <mergeCell ref="A5:K5"/>
    <mergeCell ref="A6:K6"/>
    <mergeCell ref="A14:C14"/>
    <mergeCell ref="A19:C19"/>
    <mergeCell ref="A24:C29"/>
    <mergeCell ref="A35:C36"/>
    <mergeCell ref="A40:C41"/>
    <mergeCell ref="A47:C47"/>
    <mergeCell ref="A51:C51"/>
    <mergeCell ref="A55:C55"/>
    <mergeCell ref="A61:C61"/>
    <mergeCell ref="A67:C68"/>
    <mergeCell ref="A72:C81"/>
    <mergeCell ref="A85:C87"/>
    <mergeCell ref="A91:C92"/>
    <mergeCell ref="A96:C97"/>
    <mergeCell ref="A109:C114"/>
    <mergeCell ref="A120:C123"/>
    <mergeCell ref="A127:C128"/>
    <mergeCell ref="A132:C132"/>
    <mergeCell ref="A136:C136"/>
    <mergeCell ref="A140:C142"/>
    <mergeCell ref="A148:C149"/>
    <mergeCell ref="A153:C153"/>
    <mergeCell ref="A157:C157"/>
    <mergeCell ref="A161:C161"/>
    <mergeCell ref="A165:C165"/>
    <mergeCell ref="A169:C169"/>
    <mergeCell ref="A173:C173"/>
    <mergeCell ref="A179:C179"/>
    <mergeCell ref="A183:C183"/>
    <mergeCell ref="A189:C189"/>
    <mergeCell ref="A193:C193"/>
    <mergeCell ref="A197:C197"/>
    <mergeCell ref="A198:C199"/>
    <mergeCell ref="D198:D199"/>
    <mergeCell ref="E198:E199"/>
    <mergeCell ref="J198:J199"/>
    <mergeCell ref="K198:K199"/>
    <mergeCell ref="F198:F199"/>
    <mergeCell ref="G198:G199"/>
    <mergeCell ref="H198:H199"/>
    <mergeCell ref="I198:I1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I13" sqref="I13"/>
    </sheetView>
  </sheetViews>
  <sheetFormatPr defaultColWidth="9.140625" defaultRowHeight="12.75"/>
  <cols>
    <col min="1" max="1" width="3.28125" style="2" customWidth="1"/>
    <col min="2" max="2" width="43.421875" style="2" customWidth="1"/>
    <col min="3" max="3" width="11.00390625" style="2" customWidth="1"/>
    <col min="4" max="4" width="10.57421875" style="2" customWidth="1"/>
    <col min="5" max="5" width="7.57421875" style="2" customWidth="1"/>
    <col min="6" max="16384" width="9.00390625" style="0" customWidth="1"/>
  </cols>
  <sheetData>
    <row r="1" spans="3:5" ht="12.75">
      <c r="C1" s="242" t="s">
        <v>35</v>
      </c>
      <c r="D1" s="242"/>
      <c r="E1" s="242"/>
    </row>
    <row r="3" spans="1:5" ht="12.75">
      <c r="A3" s="243" t="s">
        <v>36</v>
      </c>
      <c r="B3" s="243"/>
      <c r="C3" s="243"/>
      <c r="D3" s="243"/>
      <c r="E3" s="243"/>
    </row>
    <row r="4" spans="1:5" ht="13.5" thickBot="1">
      <c r="A4" s="39"/>
      <c r="B4" s="39"/>
      <c r="C4" s="39"/>
      <c r="D4" s="39"/>
      <c r="E4" s="39"/>
    </row>
    <row r="5" spans="1:5" ht="12.75">
      <c r="A5" s="244" t="s">
        <v>1</v>
      </c>
      <c r="B5" s="247" t="s">
        <v>37</v>
      </c>
      <c r="C5" s="250" t="s">
        <v>38</v>
      </c>
      <c r="D5" s="247" t="s">
        <v>5</v>
      </c>
      <c r="E5" s="244" t="s">
        <v>39</v>
      </c>
    </row>
    <row r="6" spans="1:5" ht="12.75">
      <c r="A6" s="245"/>
      <c r="B6" s="248"/>
      <c r="C6" s="251"/>
      <c r="D6" s="248"/>
      <c r="E6" s="246"/>
    </row>
    <row r="7" spans="1:5" ht="12.75">
      <c r="A7" s="246"/>
      <c r="B7" s="249"/>
      <c r="C7" s="252"/>
      <c r="D7" s="249"/>
      <c r="E7" s="40" t="s">
        <v>40</v>
      </c>
    </row>
    <row r="8" spans="1:5" ht="13.5" thickBot="1">
      <c r="A8" s="41">
        <v>1</v>
      </c>
      <c r="B8" s="42">
        <v>2</v>
      </c>
      <c r="C8" s="41">
        <v>3</v>
      </c>
      <c r="D8" s="42">
        <v>4</v>
      </c>
      <c r="E8" s="41">
        <v>5</v>
      </c>
    </row>
    <row r="9" spans="1:5" ht="13.5" thickBot="1">
      <c r="A9" s="43"/>
      <c r="C9" s="43"/>
      <c r="E9" s="43"/>
    </row>
    <row r="10" spans="1:5" ht="13.5" thickBot="1">
      <c r="A10" s="44" t="s">
        <v>7</v>
      </c>
      <c r="B10" s="45" t="s">
        <v>41</v>
      </c>
      <c r="C10" s="46">
        <f>SUM(C11:C25)</f>
        <v>6682027</v>
      </c>
      <c r="D10" s="46">
        <f>SUM(D11:D25)</f>
        <v>3616811</v>
      </c>
      <c r="E10" s="47">
        <f aca="true" t="shared" si="0" ref="E10:E16">D10/C10</f>
        <v>0.5412745264273849</v>
      </c>
    </row>
    <row r="11" spans="1:5" ht="25.5">
      <c r="A11" s="48"/>
      <c r="B11" s="49" t="s">
        <v>42</v>
      </c>
      <c r="C11" s="48">
        <v>20600</v>
      </c>
      <c r="D11" s="50">
        <v>7569</v>
      </c>
      <c r="E11" s="51">
        <f t="shared" si="0"/>
        <v>0.3674271844660194</v>
      </c>
    </row>
    <row r="12" spans="1:5" ht="25.5">
      <c r="A12" s="52"/>
      <c r="B12" s="53" t="s">
        <v>43</v>
      </c>
      <c r="C12" s="54">
        <v>2136290</v>
      </c>
      <c r="D12" s="55">
        <v>875612</v>
      </c>
      <c r="E12" s="51">
        <f t="shared" si="0"/>
        <v>0.40987506377879407</v>
      </c>
    </row>
    <row r="13" spans="1:5" ht="12.75">
      <c r="A13" s="52"/>
      <c r="B13" s="56" t="s">
        <v>44</v>
      </c>
      <c r="C13" s="54">
        <v>3400000</v>
      </c>
      <c r="D13" s="55">
        <v>1874532</v>
      </c>
      <c r="E13" s="51">
        <f t="shared" si="0"/>
        <v>0.5513329411764706</v>
      </c>
    </row>
    <row r="14" spans="1:5" ht="12.75">
      <c r="A14" s="52"/>
      <c r="B14" s="56" t="s">
        <v>45</v>
      </c>
      <c r="C14" s="54">
        <v>88000</v>
      </c>
      <c r="D14" s="55">
        <v>54131</v>
      </c>
      <c r="E14" s="51">
        <f t="shared" si="0"/>
        <v>0.615125</v>
      </c>
    </row>
    <row r="15" spans="1:5" ht="12.75">
      <c r="A15" s="52"/>
      <c r="B15" s="56" t="s">
        <v>46</v>
      </c>
      <c r="C15" s="54">
        <v>58600</v>
      </c>
      <c r="D15" s="55">
        <v>28381</v>
      </c>
      <c r="E15" s="51">
        <f t="shared" si="0"/>
        <v>0.48431740614334473</v>
      </c>
    </row>
    <row r="16" spans="1:5" ht="12.75">
      <c r="A16" s="52"/>
      <c r="B16" s="56" t="s">
        <v>47</v>
      </c>
      <c r="C16" s="54">
        <v>95592</v>
      </c>
      <c r="D16" s="55">
        <v>69361</v>
      </c>
      <c r="E16" s="51">
        <f t="shared" si="0"/>
        <v>0.7255941919825927</v>
      </c>
    </row>
    <row r="17" spans="1:5" ht="12.75">
      <c r="A17" s="52"/>
      <c r="B17" s="56" t="s">
        <v>48</v>
      </c>
      <c r="C17" s="52"/>
      <c r="D17" s="56"/>
      <c r="E17" s="51"/>
    </row>
    <row r="18" spans="1:5" ht="12.75">
      <c r="A18" s="52"/>
      <c r="B18" s="56" t="s">
        <v>49</v>
      </c>
      <c r="C18" s="54">
        <v>20600</v>
      </c>
      <c r="D18" s="55">
        <v>8640</v>
      </c>
      <c r="E18" s="51">
        <f aca="true" t="shared" si="1" ref="E18:E26">D18/C18</f>
        <v>0.41941747572815535</v>
      </c>
    </row>
    <row r="19" spans="1:6" ht="12.75">
      <c r="A19" s="52"/>
      <c r="B19" s="56" t="s">
        <v>50</v>
      </c>
      <c r="C19" s="54">
        <v>16100</v>
      </c>
      <c r="D19" s="55">
        <v>13224</v>
      </c>
      <c r="E19" s="51">
        <f t="shared" si="1"/>
        <v>0.8213664596273292</v>
      </c>
      <c r="F19" s="57"/>
    </row>
    <row r="20" spans="1:5" ht="12.75">
      <c r="A20" s="52"/>
      <c r="B20" s="56" t="s">
        <v>51</v>
      </c>
      <c r="C20" s="54">
        <v>5600</v>
      </c>
      <c r="D20" s="55">
        <v>4526</v>
      </c>
      <c r="E20" s="51">
        <f t="shared" si="1"/>
        <v>0.8082142857142857</v>
      </c>
    </row>
    <row r="21" spans="1:5" ht="12.75">
      <c r="A21" s="52"/>
      <c r="B21" s="56" t="s">
        <v>52</v>
      </c>
      <c r="C21" s="54">
        <v>12400</v>
      </c>
      <c r="D21" s="55">
        <v>31716</v>
      </c>
      <c r="E21" s="51">
        <f t="shared" si="1"/>
        <v>2.557741935483871</v>
      </c>
    </row>
    <row r="22" spans="1:5" ht="12.75">
      <c r="A22" s="52"/>
      <c r="B22" s="56" t="s">
        <v>53</v>
      </c>
      <c r="C22" s="54">
        <v>9500</v>
      </c>
      <c r="D22" s="55">
        <v>2220</v>
      </c>
      <c r="E22" s="51">
        <f t="shared" si="1"/>
        <v>0.2336842105263158</v>
      </c>
    </row>
    <row r="23" spans="1:6" ht="12.75">
      <c r="A23" s="52"/>
      <c r="B23" s="56" t="s">
        <v>54</v>
      </c>
      <c r="C23" s="54">
        <v>57300</v>
      </c>
      <c r="D23" s="55">
        <v>48562</v>
      </c>
      <c r="E23" s="51">
        <f t="shared" si="1"/>
        <v>0.8475043630017453</v>
      </c>
      <c r="F23" s="57"/>
    </row>
    <row r="24" spans="1:5" ht="12.75">
      <c r="A24" s="52"/>
      <c r="B24" s="56" t="s">
        <v>55</v>
      </c>
      <c r="C24" s="54">
        <v>345720</v>
      </c>
      <c r="D24" s="55">
        <v>301906</v>
      </c>
      <c r="E24" s="51">
        <f t="shared" si="1"/>
        <v>0.8732673840101817</v>
      </c>
    </row>
    <row r="25" spans="1:5" ht="12.75">
      <c r="A25" s="52"/>
      <c r="B25" s="56" t="s">
        <v>56</v>
      </c>
      <c r="C25" s="54">
        <f>415725</f>
        <v>415725</v>
      </c>
      <c r="D25" s="55">
        <f>296431</f>
        <v>296431</v>
      </c>
      <c r="E25" s="51">
        <f t="shared" si="1"/>
        <v>0.7130458836971556</v>
      </c>
    </row>
    <row r="26" spans="1:5" ht="12.75">
      <c r="A26" s="52"/>
      <c r="B26" s="56" t="s">
        <v>57</v>
      </c>
      <c r="C26" s="54">
        <v>145000</v>
      </c>
      <c r="D26" s="55">
        <v>106146</v>
      </c>
      <c r="E26" s="51">
        <f t="shared" si="1"/>
        <v>0.7320413793103449</v>
      </c>
    </row>
    <row r="27" spans="1:5" ht="13.5" thickBot="1">
      <c r="A27" s="58"/>
      <c r="B27" s="59"/>
      <c r="C27" s="58"/>
      <c r="D27" s="59"/>
      <c r="E27" s="60"/>
    </row>
    <row r="28" spans="1:5" ht="13.5" thickBot="1">
      <c r="A28" s="44" t="s">
        <v>9</v>
      </c>
      <c r="B28" s="45" t="s">
        <v>58</v>
      </c>
      <c r="C28" s="46">
        <f>SUM(C30:C33)</f>
        <v>2022697</v>
      </c>
      <c r="D28" s="61">
        <f>SUM(D30:D33)</f>
        <v>1089951</v>
      </c>
      <c r="E28" s="47">
        <f>D28/C28</f>
        <v>0.5388602445151202</v>
      </c>
    </row>
    <row r="29" spans="1:5" ht="12.75">
      <c r="A29" s="48"/>
      <c r="B29" s="50"/>
      <c r="C29" s="48"/>
      <c r="D29" s="50"/>
      <c r="E29" s="62"/>
    </row>
    <row r="30" spans="1:5" ht="12.75">
      <c r="A30" s="52"/>
      <c r="B30" s="56" t="s">
        <v>59</v>
      </c>
      <c r="C30" s="54">
        <v>956605</v>
      </c>
      <c r="D30" s="55">
        <v>499132</v>
      </c>
      <c r="E30" s="51">
        <f>D30/C30</f>
        <v>0.5217744000919919</v>
      </c>
    </row>
    <row r="31" spans="1:5" ht="12.75">
      <c r="A31" s="52"/>
      <c r="B31" s="56" t="s">
        <v>60</v>
      </c>
      <c r="C31" s="54">
        <v>18520</v>
      </c>
      <c r="D31" s="63">
        <v>18520</v>
      </c>
      <c r="E31" s="51">
        <f>D31/C31</f>
        <v>1</v>
      </c>
    </row>
    <row r="32" spans="1:5" ht="12.75">
      <c r="A32" s="52"/>
      <c r="B32" s="56" t="s">
        <v>61</v>
      </c>
      <c r="C32" s="54">
        <v>987487</v>
      </c>
      <c r="D32" s="55">
        <v>571946</v>
      </c>
      <c r="E32" s="51">
        <f>D32/C32</f>
        <v>0.5791934476099432</v>
      </c>
    </row>
    <row r="33" spans="1:5" ht="12.75">
      <c r="A33" s="52"/>
      <c r="B33" s="56" t="s">
        <v>62</v>
      </c>
      <c r="C33" s="54">
        <v>60085</v>
      </c>
      <c r="D33" s="55">
        <v>353</v>
      </c>
      <c r="E33" s="51">
        <f>D33/C33</f>
        <v>0.005875010401930598</v>
      </c>
    </row>
    <row r="34" spans="1:5" ht="13.5" thickBot="1">
      <c r="A34" s="58"/>
      <c r="B34" s="59"/>
      <c r="C34" s="58"/>
      <c r="D34" s="59"/>
      <c r="E34" s="60"/>
    </row>
    <row r="35" spans="1:5" ht="13.5" thickBot="1">
      <c r="A35" s="44" t="s">
        <v>11</v>
      </c>
      <c r="B35" s="45" t="s">
        <v>63</v>
      </c>
      <c r="C35" s="46">
        <f>SUM(C37:C39)</f>
        <v>7675527</v>
      </c>
      <c r="D35" s="61">
        <f>SUM(D37:D39)</f>
        <v>4474607</v>
      </c>
      <c r="E35" s="47">
        <f>D35/C35</f>
        <v>0.5829706546534199</v>
      </c>
    </row>
    <row r="36" spans="1:5" ht="12.75">
      <c r="A36" s="48"/>
      <c r="B36" s="50"/>
      <c r="C36" s="48"/>
      <c r="D36" s="50"/>
      <c r="E36" s="62"/>
    </row>
    <row r="37" spans="1:5" ht="12.75">
      <c r="A37" s="52"/>
      <c r="B37" s="56" t="s">
        <v>64</v>
      </c>
      <c r="C37" s="54">
        <v>5216964</v>
      </c>
      <c r="D37" s="55">
        <v>3210440</v>
      </c>
      <c r="E37" s="51">
        <f>D37/C37</f>
        <v>0.6153847333429942</v>
      </c>
    </row>
    <row r="38" spans="1:5" ht="12.75">
      <c r="A38" s="52"/>
      <c r="B38" s="56" t="s">
        <v>65</v>
      </c>
      <c r="C38" s="64">
        <v>0</v>
      </c>
      <c r="D38" s="55">
        <v>34887</v>
      </c>
      <c r="E38" s="51"/>
    </row>
    <row r="39" spans="1:5" ht="12.75">
      <c r="A39" s="52"/>
      <c r="B39" s="56" t="s">
        <v>66</v>
      </c>
      <c r="C39" s="54">
        <v>2458563</v>
      </c>
      <c r="D39" s="55">
        <v>1229280</v>
      </c>
      <c r="E39" s="51">
        <f>D39/C39</f>
        <v>0.4999993898875075</v>
      </c>
    </row>
    <row r="40" spans="1:5" ht="13.5" thickBot="1">
      <c r="A40" s="58"/>
      <c r="B40" s="59"/>
      <c r="C40" s="58"/>
      <c r="D40" s="59"/>
      <c r="E40" s="60"/>
    </row>
    <row r="41" spans="1:5" ht="13.5" thickBot="1">
      <c r="A41" s="44" t="s">
        <v>13</v>
      </c>
      <c r="B41" s="45" t="s">
        <v>67</v>
      </c>
      <c r="C41" s="46">
        <f>SUM(C35,C28,C10)</f>
        <v>16380251</v>
      </c>
      <c r="D41" s="61">
        <f>SUM(D35,D28,D10)</f>
        <v>9181369</v>
      </c>
      <c r="E41" s="47">
        <f>D41/C41</f>
        <v>0.5605145488918333</v>
      </c>
    </row>
    <row r="42" spans="1:5" ht="13.5" thickBot="1">
      <c r="A42" s="43"/>
      <c r="C42" s="43"/>
      <c r="E42" s="65"/>
    </row>
    <row r="43" spans="1:5" ht="13.5" thickBot="1">
      <c r="A43" s="44" t="s">
        <v>15</v>
      </c>
      <c r="B43" s="45" t="s">
        <v>68</v>
      </c>
      <c r="C43" s="46">
        <f>SUM(C45:C46)</f>
        <v>17112152</v>
      </c>
      <c r="D43" s="61">
        <f>SUM(D45:D46)</f>
        <v>7900812</v>
      </c>
      <c r="E43" s="47">
        <f>D43/C43</f>
        <v>0.46170768001593254</v>
      </c>
    </row>
    <row r="44" spans="1:5" ht="12.75">
      <c r="A44" s="48"/>
      <c r="B44" s="50"/>
      <c r="C44" s="48"/>
      <c r="D44" s="50"/>
      <c r="E44" s="66"/>
    </row>
    <row r="45" spans="1:5" ht="12.75">
      <c r="A45" s="52"/>
      <c r="B45" s="56" t="s">
        <v>69</v>
      </c>
      <c r="C45" s="54">
        <v>14558037</v>
      </c>
      <c r="D45" s="55">
        <v>7710610</v>
      </c>
      <c r="E45" s="67">
        <f>D45/C45</f>
        <v>0.5296462703041626</v>
      </c>
    </row>
    <row r="46" spans="1:5" ht="12.75">
      <c r="A46" s="52"/>
      <c r="B46" s="56" t="s">
        <v>70</v>
      </c>
      <c r="C46" s="54">
        <v>2554115</v>
      </c>
      <c r="D46" s="55">
        <v>190202</v>
      </c>
      <c r="E46" s="67">
        <f>D46/C46</f>
        <v>0.0744688473306801</v>
      </c>
    </row>
    <row r="47" spans="1:5" ht="13.5" thickBot="1">
      <c r="A47" s="58"/>
      <c r="B47" s="59"/>
      <c r="C47" s="58"/>
      <c r="D47" s="59"/>
      <c r="E47" s="68"/>
    </row>
    <row r="48" spans="1:5" ht="13.5" thickBot="1">
      <c r="A48" s="44" t="s">
        <v>16</v>
      </c>
      <c r="B48" s="45" t="s">
        <v>71</v>
      </c>
      <c r="C48" s="46">
        <f>C41-C43</f>
        <v>-731901</v>
      </c>
      <c r="D48" s="61">
        <f>D41-D43</f>
        <v>1280557</v>
      </c>
      <c r="E48" s="47">
        <f>D48/C48</f>
        <v>-1.7496314392247039</v>
      </c>
    </row>
    <row r="49" spans="1:5" ht="13.5" thickBot="1">
      <c r="A49" s="43"/>
      <c r="C49" s="43"/>
      <c r="E49" s="65"/>
    </row>
    <row r="50" spans="1:5" ht="13.5" thickBot="1">
      <c r="A50" s="44" t="s">
        <v>17</v>
      </c>
      <c r="B50" s="45" t="s">
        <v>72</v>
      </c>
      <c r="C50" s="46">
        <f>C52-C58</f>
        <v>731901</v>
      </c>
      <c r="D50" s="61">
        <f>D52-D58</f>
        <v>361341</v>
      </c>
      <c r="E50" s="47">
        <f>D50/C50</f>
        <v>0.49370201707607997</v>
      </c>
    </row>
    <row r="51" spans="1:5" ht="13.5" thickBot="1">
      <c r="A51" s="48"/>
      <c r="C51" s="43"/>
      <c r="E51" s="65"/>
    </row>
    <row r="52" spans="1:5" ht="13.5" thickBot="1">
      <c r="A52" s="69"/>
      <c r="B52" s="45" t="s">
        <v>73</v>
      </c>
      <c r="C52" s="46">
        <f>SUM(C54:C56)</f>
        <v>1448053</v>
      </c>
      <c r="D52" s="61">
        <f>SUM(D54:D56)</f>
        <v>741155</v>
      </c>
      <c r="E52" s="47">
        <f>D52/C52</f>
        <v>0.511828641631211</v>
      </c>
    </row>
    <row r="53" spans="1:5" ht="12.75">
      <c r="A53" s="52"/>
      <c r="B53" s="50"/>
      <c r="C53" s="48"/>
      <c r="D53" s="50"/>
      <c r="E53" s="70"/>
    </row>
    <row r="54" spans="1:5" ht="12.75">
      <c r="A54" s="52"/>
      <c r="B54" s="56" t="s">
        <v>74</v>
      </c>
      <c r="C54" s="54">
        <v>706898</v>
      </c>
      <c r="D54" s="71">
        <v>0</v>
      </c>
      <c r="E54" s="67">
        <f aca="true" t="shared" si="2" ref="E54:E60">D54/C54</f>
        <v>0</v>
      </c>
    </row>
    <row r="55" spans="1:5" ht="12.75">
      <c r="A55" s="52"/>
      <c r="B55" s="56" t="s">
        <v>75</v>
      </c>
      <c r="C55" s="64">
        <v>0</v>
      </c>
      <c r="D55" s="72">
        <v>0</v>
      </c>
      <c r="E55" s="67"/>
    </row>
    <row r="56" spans="1:5" ht="12.75">
      <c r="A56" s="52"/>
      <c r="B56" s="56" t="s">
        <v>76</v>
      </c>
      <c r="C56" s="54">
        <v>741155</v>
      </c>
      <c r="D56" s="55">
        <v>741155</v>
      </c>
      <c r="E56" s="67">
        <f t="shared" si="2"/>
        <v>1</v>
      </c>
    </row>
    <row r="57" spans="1:5" ht="13.5" thickBot="1">
      <c r="A57" s="52"/>
      <c r="B57" s="59"/>
      <c r="C57" s="58"/>
      <c r="D57" s="59"/>
      <c r="E57" s="73"/>
    </row>
    <row r="58" spans="1:5" ht="13.5" thickBot="1">
      <c r="A58" s="69"/>
      <c r="B58" s="45" t="s">
        <v>77</v>
      </c>
      <c r="C58" s="46">
        <f>SUM(C60:C61)</f>
        <v>716152</v>
      </c>
      <c r="D58" s="61">
        <f>SUM(D60:D61)</f>
        <v>379814</v>
      </c>
      <c r="E58" s="47">
        <f t="shared" si="2"/>
        <v>0.5303538913526737</v>
      </c>
    </row>
    <row r="59" spans="1:5" ht="12.75">
      <c r="A59" s="52"/>
      <c r="B59" s="50"/>
      <c r="C59" s="48"/>
      <c r="D59" s="50"/>
      <c r="E59" s="70"/>
    </row>
    <row r="60" spans="1:5" ht="12.75">
      <c r="A60" s="52"/>
      <c r="B60" s="56" t="s">
        <v>78</v>
      </c>
      <c r="C60" s="54">
        <v>716152</v>
      </c>
      <c r="D60" s="55">
        <v>379814</v>
      </c>
      <c r="E60" s="67">
        <f t="shared" si="2"/>
        <v>0.5303538913526737</v>
      </c>
    </row>
    <row r="61" spans="1:5" ht="12.75">
      <c r="A61" s="52"/>
      <c r="B61" s="56" t="s">
        <v>79</v>
      </c>
      <c r="C61" s="64">
        <v>0</v>
      </c>
      <c r="D61" s="71">
        <v>0</v>
      </c>
      <c r="E61" s="74"/>
    </row>
    <row r="62" spans="1:5" ht="13.5" thickBot="1">
      <c r="A62" s="75"/>
      <c r="B62" s="76"/>
      <c r="C62" s="75"/>
      <c r="D62" s="76"/>
      <c r="E62" s="75"/>
    </row>
  </sheetData>
  <mergeCells count="7">
    <mergeCell ref="C1:E1"/>
    <mergeCell ref="A3:E3"/>
    <mergeCell ref="A5:A7"/>
    <mergeCell ref="B5:B7"/>
    <mergeCell ref="C5:C7"/>
    <mergeCell ref="D5:D7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00390625" style="1" customWidth="1"/>
    <col min="2" max="2" width="6.57421875" style="1" customWidth="1"/>
    <col min="3" max="3" width="35.421875" style="1" customWidth="1"/>
    <col min="4" max="4" width="12.28125" style="1" customWidth="1"/>
    <col min="5" max="5" width="11.57421875" style="1" customWidth="1"/>
    <col min="6" max="6" width="6.421875" style="1" customWidth="1"/>
    <col min="7" max="16384" width="9.00390625" style="0" customWidth="1"/>
  </cols>
  <sheetData>
    <row r="1" spans="1:6" s="1" customFormat="1" ht="12.75">
      <c r="A1" s="2"/>
      <c r="B1" s="2"/>
      <c r="C1" s="2"/>
      <c r="D1" s="242" t="s">
        <v>34</v>
      </c>
      <c r="E1" s="242"/>
      <c r="F1" s="242"/>
    </row>
    <row r="2" spans="1:6" s="1" customFormat="1" ht="12.75">
      <c r="A2" s="2"/>
      <c r="B2" s="2"/>
      <c r="C2" s="2"/>
      <c r="D2" s="242" t="s">
        <v>192</v>
      </c>
      <c r="E2" s="242"/>
      <c r="F2" s="242"/>
    </row>
    <row r="3" spans="1:6" s="1" customFormat="1" ht="12.75">
      <c r="A3" s="2"/>
      <c r="B3" s="2"/>
      <c r="C3" s="2"/>
      <c r="D3" s="242" t="s">
        <v>193</v>
      </c>
      <c r="E3" s="242"/>
      <c r="F3" s="242"/>
    </row>
    <row r="4" spans="1:6" s="1" customFormat="1" ht="12.75">
      <c r="A4" s="2"/>
      <c r="B4" s="2"/>
      <c r="C4" s="2"/>
      <c r="D4" s="2"/>
      <c r="E4" s="2"/>
      <c r="F4" s="2"/>
    </row>
    <row r="5" spans="1:6" s="1" customFormat="1" ht="12.75">
      <c r="A5" s="243" t="s">
        <v>0</v>
      </c>
      <c r="B5" s="243"/>
      <c r="C5" s="243"/>
      <c r="D5" s="243"/>
      <c r="E5" s="243"/>
      <c r="F5" s="243"/>
    </row>
    <row r="6" spans="1:6" s="1" customFormat="1" ht="13.5" thickBot="1">
      <c r="A6" s="2"/>
      <c r="B6" s="2"/>
      <c r="C6" s="2"/>
      <c r="D6" s="2"/>
      <c r="E6" s="2"/>
      <c r="F6" s="2"/>
    </row>
    <row r="7" spans="1:6" s="1" customFormat="1" ht="25.5">
      <c r="A7" s="22" t="s">
        <v>1</v>
      </c>
      <c r="B7" s="12" t="s">
        <v>2</v>
      </c>
      <c r="C7" s="22" t="s">
        <v>3</v>
      </c>
      <c r="D7" s="13" t="s">
        <v>4</v>
      </c>
      <c r="E7" s="29" t="s">
        <v>5</v>
      </c>
      <c r="F7" s="14" t="s">
        <v>6</v>
      </c>
    </row>
    <row r="8" spans="1:6" s="1" customFormat="1" ht="13.5" thickBot="1">
      <c r="A8" s="23">
        <v>1</v>
      </c>
      <c r="B8" s="18">
        <v>2</v>
      </c>
      <c r="C8" s="23">
        <v>3</v>
      </c>
      <c r="D8" s="19">
        <v>4</v>
      </c>
      <c r="E8" s="30">
        <v>5</v>
      </c>
      <c r="F8" s="20">
        <v>6</v>
      </c>
    </row>
    <row r="9" spans="1:6" s="1" customFormat="1" ht="12.75">
      <c r="A9" s="24"/>
      <c r="B9" s="15"/>
      <c r="C9" s="24"/>
      <c r="D9" s="16"/>
      <c r="E9" s="31"/>
      <c r="F9" s="17"/>
    </row>
    <row r="10" spans="1:6" s="1" customFormat="1" ht="12.75">
      <c r="A10" s="25" t="s">
        <v>7</v>
      </c>
      <c r="B10" s="4" t="s">
        <v>33</v>
      </c>
      <c r="C10" s="25" t="s">
        <v>8</v>
      </c>
      <c r="D10" s="8">
        <v>20000</v>
      </c>
      <c r="E10" s="32">
        <v>920</v>
      </c>
      <c r="F10" s="9">
        <f aca="true" t="shared" si="0" ref="F10:F21">E10/D10</f>
        <v>0.046</v>
      </c>
    </row>
    <row r="11" spans="1:6" s="1" customFormat="1" ht="12.75">
      <c r="A11" s="26" t="s">
        <v>9</v>
      </c>
      <c r="B11" s="3" t="s">
        <v>32</v>
      </c>
      <c r="C11" s="26" t="s">
        <v>10</v>
      </c>
      <c r="D11" s="6">
        <v>1600</v>
      </c>
      <c r="E11" s="33">
        <v>222</v>
      </c>
      <c r="F11" s="10">
        <f t="shared" si="0"/>
        <v>0.13875</v>
      </c>
    </row>
    <row r="12" spans="1:6" s="1" customFormat="1" ht="12.75">
      <c r="A12" s="26" t="s">
        <v>11</v>
      </c>
      <c r="B12" s="3">
        <v>700</v>
      </c>
      <c r="C12" s="26" t="s">
        <v>12</v>
      </c>
      <c r="D12" s="6">
        <v>345720</v>
      </c>
      <c r="E12" s="34">
        <v>301906</v>
      </c>
      <c r="F12" s="10">
        <f t="shared" si="0"/>
        <v>0.8732673840101817</v>
      </c>
    </row>
    <row r="13" spans="1:6" s="1" customFormat="1" ht="12.75">
      <c r="A13" s="26" t="s">
        <v>13</v>
      </c>
      <c r="B13" s="3">
        <v>750</v>
      </c>
      <c r="C13" s="26" t="s">
        <v>14</v>
      </c>
      <c r="D13" s="6">
        <v>101685</v>
      </c>
      <c r="E13" s="34">
        <v>74290</v>
      </c>
      <c r="F13" s="10">
        <f t="shared" si="0"/>
        <v>0.7305895658160004</v>
      </c>
    </row>
    <row r="14" spans="1:6" s="1" customFormat="1" ht="38.25">
      <c r="A14" s="26" t="s">
        <v>15</v>
      </c>
      <c r="B14" s="3">
        <v>751</v>
      </c>
      <c r="C14" s="28" t="s">
        <v>29</v>
      </c>
      <c r="D14" s="6">
        <v>15671</v>
      </c>
      <c r="E14" s="34">
        <v>14284</v>
      </c>
      <c r="F14" s="10">
        <f t="shared" si="0"/>
        <v>0.9114925658860316</v>
      </c>
    </row>
    <row r="15" spans="1:6" s="1" customFormat="1" ht="25.5">
      <c r="A15" s="26" t="s">
        <v>16</v>
      </c>
      <c r="B15" s="3">
        <v>754</v>
      </c>
      <c r="C15" s="28" t="s">
        <v>30</v>
      </c>
      <c r="D15" s="6">
        <v>10383</v>
      </c>
      <c r="E15" s="34">
        <v>5641</v>
      </c>
      <c r="F15" s="10">
        <f t="shared" si="0"/>
        <v>0.5432919194837715</v>
      </c>
    </row>
    <row r="16" spans="1:6" s="1" customFormat="1" ht="51">
      <c r="A16" s="26" t="s">
        <v>17</v>
      </c>
      <c r="B16" s="3">
        <v>756</v>
      </c>
      <c r="C16" s="28" t="s">
        <v>31</v>
      </c>
      <c r="D16" s="6">
        <v>6122282</v>
      </c>
      <c r="E16" s="34">
        <v>3151751</v>
      </c>
      <c r="F16" s="10">
        <f t="shared" si="0"/>
        <v>0.5148000369796752</v>
      </c>
    </row>
    <row r="17" spans="1:6" s="1" customFormat="1" ht="12.75">
      <c r="A17" s="26" t="s">
        <v>18</v>
      </c>
      <c r="B17" s="3">
        <v>758</v>
      </c>
      <c r="C17" s="26" t="s">
        <v>19</v>
      </c>
      <c r="D17" s="6">
        <v>7682527</v>
      </c>
      <c r="E17" s="34">
        <v>4475463</v>
      </c>
      <c r="F17" s="10">
        <f t="shared" si="0"/>
        <v>0.5825508976408413</v>
      </c>
    </row>
    <row r="18" spans="1:6" s="1" customFormat="1" ht="12.75">
      <c r="A18" s="26" t="s">
        <v>20</v>
      </c>
      <c r="B18" s="3">
        <v>801</v>
      </c>
      <c r="C18" s="26" t="s">
        <v>21</v>
      </c>
      <c r="D18" s="6">
        <v>1151297</v>
      </c>
      <c r="E18" s="34">
        <v>652175</v>
      </c>
      <c r="F18" s="10">
        <f t="shared" si="0"/>
        <v>0.566469816215972</v>
      </c>
    </row>
    <row r="19" spans="1:6" s="1" customFormat="1" ht="12.75">
      <c r="A19" s="26" t="s">
        <v>22</v>
      </c>
      <c r="B19" s="3">
        <v>852</v>
      </c>
      <c r="C19" s="26" t="s">
        <v>23</v>
      </c>
      <c r="D19" s="6">
        <v>794079</v>
      </c>
      <c r="E19" s="34">
        <v>366415</v>
      </c>
      <c r="F19" s="10">
        <f t="shared" si="0"/>
        <v>0.46143393793312754</v>
      </c>
    </row>
    <row r="20" spans="1:6" s="1" customFormat="1" ht="12.75">
      <c r="A20" s="26" t="s">
        <v>24</v>
      </c>
      <c r="B20" s="3">
        <v>854</v>
      </c>
      <c r="C20" s="26" t="s">
        <v>25</v>
      </c>
      <c r="D20" s="6">
        <v>42772</v>
      </c>
      <c r="E20" s="38">
        <v>46365</v>
      </c>
      <c r="F20" s="10">
        <f t="shared" si="0"/>
        <v>1.0840035537267372</v>
      </c>
    </row>
    <row r="21" spans="1:6" s="1" customFormat="1" ht="12.75">
      <c r="A21" s="27" t="s">
        <v>26</v>
      </c>
      <c r="B21" s="5">
        <v>900</v>
      </c>
      <c r="C21" s="27" t="s">
        <v>27</v>
      </c>
      <c r="D21" s="7">
        <v>92235</v>
      </c>
      <c r="E21" s="35">
        <v>91937</v>
      </c>
      <c r="F21" s="11">
        <f t="shared" si="0"/>
        <v>0.9967691223505177</v>
      </c>
    </row>
    <row r="22" spans="1:6" s="1" customFormat="1" ht="13.5" thickBot="1">
      <c r="A22" s="27"/>
      <c r="B22" s="5"/>
      <c r="C22" s="27"/>
      <c r="D22" s="21"/>
      <c r="E22" s="36"/>
      <c r="F22" s="11"/>
    </row>
    <row r="23" spans="1:6" s="1" customFormat="1" ht="12.75">
      <c r="A23" s="257"/>
      <c r="B23" s="259"/>
      <c r="C23" s="257" t="s">
        <v>28</v>
      </c>
      <c r="D23" s="261">
        <f>SUM(D10:D21)</f>
        <v>16380251</v>
      </c>
      <c r="E23" s="253">
        <f>SUM(E10:E21)</f>
        <v>9181369</v>
      </c>
      <c r="F23" s="255">
        <f>E23/D23</f>
        <v>0.5605145488918333</v>
      </c>
    </row>
    <row r="24" spans="1:8" s="1" customFormat="1" ht="13.5" thickBot="1">
      <c r="A24" s="258"/>
      <c r="B24" s="260"/>
      <c r="C24" s="258"/>
      <c r="D24" s="262"/>
      <c r="E24" s="254"/>
      <c r="F24" s="256"/>
      <c r="G24" s="37"/>
      <c r="H24" s="37"/>
    </row>
  </sheetData>
  <mergeCells count="10">
    <mergeCell ref="E23:E24"/>
    <mergeCell ref="F23:F24"/>
    <mergeCell ref="A23:A24"/>
    <mergeCell ref="B23:B24"/>
    <mergeCell ref="C23:C24"/>
    <mergeCell ref="D23:D24"/>
    <mergeCell ref="D1:F1"/>
    <mergeCell ref="D2:F2"/>
    <mergeCell ref="D3:F3"/>
    <mergeCell ref="A5:F5"/>
  </mergeCells>
  <printOptions/>
  <pageMargins left="1.3777777777777778" right="0.7875" top="0.9840277777777778" bottom="0.9840277777777778" header="0.09861111111111112" footer="0.0986111111111111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2004-08-24T19:07:50Z</cp:lastPrinted>
  <dcterms:created xsi:type="dcterms:W3CDTF">1997-02-26T13:46:56Z</dcterms:created>
  <dcterms:modified xsi:type="dcterms:W3CDTF">2004-08-24T19:17:34Z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