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2" sheetId="1" r:id="rId1"/>
  </sheets>
  <definedNames>
    <definedName name="_xlnm.Print_Area" localSheetId="0">'Arkusz2'!$A$1:$K$213</definedName>
    <definedName name="_xlnm.Print_Titles" localSheetId="0">'Arkusz2'!$7:$9</definedName>
  </definedNames>
  <calcPr fullCalcOnLoad="1"/>
</workbook>
</file>

<file path=xl/sharedStrings.xml><?xml version="1.0" encoding="utf-8"?>
<sst xmlns="http://schemas.openxmlformats.org/spreadsheetml/2006/main" count="236" uniqueCount="236">
  <si>
    <t xml:space="preserve">Załącznik Nr 1 do Zarządzenia Burmistrza Miasta Nr  B.0151-160/05 z dnia 29 sierpnia 2005 roku           </t>
  </si>
  <si>
    <t>WYKONANIE DOCHODÓW BUDŻETOWYCH ZA I PÓŁROCZE 2005 r.</t>
  </si>
  <si>
    <t xml:space="preserve"> według ważniejszych źródeł oraz działów i rozdziałów wraz z częścią opisową( w złotych)</t>
  </si>
  <si>
    <t>Lp.</t>
  </si>
  <si>
    <t>Dział</t>
  </si>
  <si>
    <t>Rozdział</t>
  </si>
  <si>
    <t>Nazwa</t>
  </si>
  <si>
    <t>Plan po zmianach</t>
  </si>
  <si>
    <t>Wykonanie</t>
  </si>
  <si>
    <t>%</t>
  </si>
  <si>
    <t xml:space="preserve">Zaległości </t>
  </si>
  <si>
    <t>Nadpłaty</t>
  </si>
  <si>
    <t>Skutki obniżenia górnych stawek podatku</t>
  </si>
  <si>
    <t>Skutki udzielonych ulg, odroczeń, umorzeń, zwolnień</t>
  </si>
  <si>
    <t>1.</t>
  </si>
  <si>
    <t>010</t>
  </si>
  <si>
    <t>Rolnictwo i łowiectwo</t>
  </si>
  <si>
    <t>01095</t>
  </si>
  <si>
    <t>Pozostała działalność</t>
  </si>
  <si>
    <t>Część opisowa</t>
  </si>
  <si>
    <t>1. Wpływy uzyskane z tytułu wpłat ludności na budowę wodociągu w miejscowości Rudy</t>
  </si>
  <si>
    <t>2. Pozostałe odsetki</t>
  </si>
  <si>
    <t>2.</t>
  </si>
  <si>
    <t>020</t>
  </si>
  <si>
    <t>Leśnictwo</t>
  </si>
  <si>
    <t>02001</t>
  </si>
  <si>
    <t>Gospodarka leśna</t>
  </si>
  <si>
    <t>Część opisowa</t>
  </si>
  <si>
    <t>1. Dochody uzyskane z kół łowieckich za dzierżawę terenów łowieckich</t>
  </si>
  <si>
    <t>2. Dochody uzyskane z tytułu sprzedaży drewna</t>
  </si>
  <si>
    <t>3.</t>
  </si>
  <si>
    <t>600</t>
  </si>
  <si>
    <t>Transport i łączność</t>
  </si>
  <si>
    <t>60016</t>
  </si>
  <si>
    <t>Drogi publiczne gminne</t>
  </si>
  <si>
    <t>Część opisowa</t>
  </si>
  <si>
    <t>1. Wpływy do budżetu ze środka specjalnego na którym gromadzono opłaty za  zajęcie pasa drogowego, środki przelano ze względu na likwidację rachunku bankowego</t>
  </si>
  <si>
    <t>Część opisowa</t>
  </si>
  <si>
    <t>2. Opłaty za zajęcie pasa drogowego</t>
  </si>
  <si>
    <t>4.</t>
  </si>
  <si>
    <t>Gospodarka mieszkaniowa</t>
  </si>
  <si>
    <t>Gospodarka gruntami i nieruchomościami</t>
  </si>
  <si>
    <t>Część opisowa</t>
  </si>
  <si>
    <t>Uzyskano wpływy:</t>
  </si>
  <si>
    <t xml:space="preserve">1. Z  tytułu opłat za zarząd, użytkowanie i użytkowanie wieczyste nieruchomości </t>
  </si>
  <si>
    <t xml:space="preserve">2. Z najmu i dzierżawy składników majątkowych  </t>
  </si>
  <si>
    <t xml:space="preserve">3. Z usług </t>
  </si>
  <si>
    <t xml:space="preserve">4. Z tytułu sprzedaży gruntów, działek, mieszkań </t>
  </si>
  <si>
    <t>5. Z  przekształcenia prawa wieczystego użytkowania w prawo własności</t>
  </si>
  <si>
    <t xml:space="preserve">6. Z pozostałych dochodów </t>
  </si>
  <si>
    <t>7. Z odsetek</t>
  </si>
  <si>
    <t>70021</t>
  </si>
  <si>
    <t>Towarzystwa budownictwa społecznego</t>
  </si>
  <si>
    <t>Część opisowa</t>
  </si>
  <si>
    <t>1. Dochody uzyskane z likwidacji TBS</t>
  </si>
  <si>
    <t>5.</t>
  </si>
  <si>
    <t>710</t>
  </si>
  <si>
    <t>Działalność usługowa</t>
  </si>
  <si>
    <t>71035</t>
  </si>
  <si>
    <t>Cmentarze</t>
  </si>
  <si>
    <t>Część opisowa</t>
  </si>
  <si>
    <t>1. Dotacja celowa otrzymana z budżetu państwa na zadania bieżące realizowane przez gminę na podstawie porozumień z organami administracji rządowej</t>
  </si>
  <si>
    <t>6.</t>
  </si>
  <si>
    <t>Administracja publiczna</t>
  </si>
  <si>
    <t>Urzędy wojewódzkie</t>
  </si>
  <si>
    <t>Część opisowa</t>
  </si>
  <si>
    <t xml:space="preserve">1. Dotacja celowa otrzymana z budżetu państwa na realizację zadań bieżących z zakresu administracji rządowej   </t>
  </si>
  <si>
    <t>2. Dochody uzyskane w związku z realizacją zadań z zakresu administracji rządowej oraz innych zadań zleconych ustawami (dowody osobiste i udostępnianie danych)</t>
  </si>
  <si>
    <t>Urzędy gmin (miast i miast na prawach powiatu)</t>
  </si>
  <si>
    <t>Część opisowa</t>
  </si>
  <si>
    <t xml:space="preserve">1. Wpływy z tytułu odsetek  </t>
  </si>
  <si>
    <t>2. Wpływy z tytułu prowizji ze sprzedaży znaków  skarbowych , inne dochody</t>
  </si>
  <si>
    <t>3. Wpływy z mandatów</t>
  </si>
  <si>
    <t>75095</t>
  </si>
  <si>
    <t>Pozostała działalność</t>
  </si>
  <si>
    <t>Część opisowa</t>
  </si>
  <si>
    <t>1. Środki na dofinansowanie zadań własnych pozyskane z innych źródeł (są to środki z Euroregionu Silesia na podstawie umów grantowych: 16 403 zł. na realizację projektu p.n. "Dążąc do wspólnej przyszłości - spotkajmy się znów" oraz 18 125 zł. na realizację projektu p. n. "Współpraca zaprzyjaźnionych gmin - Kuźnia Raciborska i Bolatice poprzez miesięcznik")</t>
  </si>
  <si>
    <t xml:space="preserve">2. Wpływy z tytułu odsetek  </t>
  </si>
  <si>
    <t>7.</t>
  </si>
  <si>
    <t>Urzędy naczelnych organów władzy państwowej, kontroli i ochrony prawa oraz sądownictwa</t>
  </si>
  <si>
    <t xml:space="preserve">Urzędy naczelnych organów władzy państwowej, kontroli i ochrony prawa  </t>
  </si>
  <si>
    <t>Część opisowa</t>
  </si>
  <si>
    <t xml:space="preserve">1. Dotacja celowa otrzymana z budżetu państwa na realizację zadań bieżących z zakresu administracji rządowej   </t>
  </si>
  <si>
    <t>8.</t>
  </si>
  <si>
    <t>Bezpieczeństwo publiczne i ochrona przeciwpożarowa</t>
  </si>
  <si>
    <t>Obrona cywilna</t>
  </si>
  <si>
    <t>Część opisowa</t>
  </si>
  <si>
    <t>1. Dotacja celowa z Powiatu Raciborskiego na obronę cywilną</t>
  </si>
  <si>
    <t>9.</t>
  </si>
  <si>
    <t>Dochody od osób prawnych, od osób fizycznych i od innych jednostek nieposiadających osobowości prawnej oraz wydatki związane z ich poborem</t>
  </si>
  <si>
    <t xml:space="preserve">Wpływy z podatku dochodowego od osób fizycznych  </t>
  </si>
  <si>
    <t>Część opisowa</t>
  </si>
  <si>
    <t>1. Wpływy z tytułu podatku od działalności gospodarczej osób fizycznych, opłacanego w formie karty podatkowej</t>
  </si>
  <si>
    <t>Część opisowa</t>
  </si>
  <si>
    <t>2. Odsetki od nieterminowych wpłat, dotyczy podatku od działalności gospodarczej osób fizycznych opłacanego w formie karty podatkowej</t>
  </si>
  <si>
    <t>Wpływy z podatku rolnego, podatku leśnego, podatku od czynności cywilnoprawnych,  podatków i opłat lokalnych od osób prawnych i innych jednostek organizacyjnych</t>
  </si>
  <si>
    <t>Część opisowa</t>
  </si>
  <si>
    <t>1. Dochody z tytułu podatku od nieruchomości</t>
  </si>
  <si>
    <t>2. Wpływy z podatku rolnego</t>
  </si>
  <si>
    <t>3. Wpłaty z podatku leśnego</t>
  </si>
  <si>
    <t>4. Dochody z tytułu podatku od środków transportowych</t>
  </si>
  <si>
    <t>5. Podatek od  czynności cywilnoprawnych</t>
  </si>
  <si>
    <t xml:space="preserve">6. Odsetki od nieterminowych wpłat z tytułu podatków i opłat </t>
  </si>
  <si>
    <t>W I półroczu 2005 r. Burmistrz Miasta wydał jedną decyzję w sprawie rozłożenia na raty zaległości podatkowej w podatku od nieruchomości w kwocie 154 890,40 zł. oraz odsetek w kwocie 4 368,70 zł.</t>
  </si>
  <si>
    <t>75616</t>
  </si>
  <si>
    <t>Wpływy z podatku rolnego, podatku leśnego, podatku od spadków i darowizn, podatku od czynności cywilnoprawnych, oraz podatków i opłat lokalnych od osób fizycznych</t>
  </si>
  <si>
    <t>Część opisowa</t>
  </si>
  <si>
    <t>1. Dochody z tytułu podatku od nieruchomości</t>
  </si>
  <si>
    <t>2. Wpływy z podatku rolnego</t>
  </si>
  <si>
    <t>3. Wpłaty z podatku leśnego</t>
  </si>
  <si>
    <t>4. Dochody z tytułu podatku od środków transportowych</t>
  </si>
  <si>
    <t>5. Podatek od spadków i darowizn</t>
  </si>
  <si>
    <t>6. Podatek od posiadania psów</t>
  </si>
  <si>
    <t>7. Wpływy z  opłaty targowej</t>
  </si>
  <si>
    <t>8. Podatek od czynności cywilnoprawnych</t>
  </si>
  <si>
    <t>9. Odsetki od nieterminowych wpłat</t>
  </si>
  <si>
    <t>W I półroczu 2005 r. Burmistrz Miasta odroczył lub rozłożył na raty zaległości w podatku od nieruchomości (2 decyzje) w łącznej kwocie 1 029,10 zł. wraz z odsetkami za zwłokę w łącznej kwocie 132 zł.; w podatku od posiadania psów (1 decyzja) zaległość w kwocie 41,69 zł. oraz odsetki w kwocie 7,9 zł. oraz w podatku od środków transportowych (2 decyzje) zaległości w łącznej kwocie 6 888,96 oraz odsetki w kwocie 3 053,40 zł.</t>
  </si>
  <si>
    <t>75618</t>
  </si>
  <si>
    <t>Wpływy z innych opłat stanowiących dochody jednostek samorządu terytorialnego na podstawie ustaw</t>
  </si>
  <si>
    <t>Część opisowa</t>
  </si>
  <si>
    <t xml:space="preserve">1. Wpływy z opłaty skarbowej </t>
  </si>
  <si>
    <t>2. Opłaty za zezwolenia na sprzedaż napojów alkoholowych</t>
  </si>
  <si>
    <t xml:space="preserve">3. Wpływy z różnych opłat </t>
  </si>
  <si>
    <t>Udziały gmin w podatkach stanowiących dochód budżetu państwa</t>
  </si>
  <si>
    <t>Część opisowa</t>
  </si>
  <si>
    <t>1. Udziały gminy w podatku dochodowym od osób fizycznych</t>
  </si>
  <si>
    <t>2. Udziały gminy w podatku dochodowym od osób prawnych</t>
  </si>
  <si>
    <t>10.</t>
  </si>
  <si>
    <t>Różne rozliczenia</t>
  </si>
  <si>
    <t>Część oświatowa subwencji ogólnej dla jednostek samorządu terytorialnego</t>
  </si>
  <si>
    <t>Część wyrównawcza subwencji ogólnej dla gmin</t>
  </si>
  <si>
    <t>Różne rozliczenia finansowe</t>
  </si>
  <si>
    <t>Część opisowa</t>
  </si>
  <si>
    <t>1.Pozostałe odsetki</t>
  </si>
  <si>
    <t>75831</t>
  </si>
  <si>
    <t>Część równoważąca subwencji ogólnej dla gmin</t>
  </si>
  <si>
    <t>11.</t>
  </si>
  <si>
    <t>Oświata i wychowanie</t>
  </si>
  <si>
    <t>Szkoły podstawowe</t>
  </si>
  <si>
    <t>Część opisowa</t>
  </si>
  <si>
    <t>1. Czynsz za wynajem pomieszczeń dla MOW w Kuźni Raciborskiej, sklep szkolny, automat "Coca-cola"</t>
  </si>
  <si>
    <t>2. Wpływy z usług</t>
  </si>
  <si>
    <t>3. Dotacja celowa otrzymana z budżetu państwa na sfinansowanie wyprawki szkolnej dla uczniów podejmujących naukę  w klasach pierwszych szkół podstawowych</t>
  </si>
  <si>
    <t>4.  Dotacja celowa otrzymana z budżetu państwa na wyposażenie klasy  zerowej w Szkole Podstawowej  w Budziskach</t>
  </si>
  <si>
    <t>Przedszkola</t>
  </si>
  <si>
    <t>Część opisowa</t>
  </si>
  <si>
    <t>1. Opłata stała (52 zł miesięcznie) oraz wpłaty za wyżywienie  dzieci</t>
  </si>
  <si>
    <t>2. Wpływ do budżetu ze środków specjalnych-likwidacja rachunku bankowego</t>
  </si>
  <si>
    <t>Gimnazja</t>
  </si>
  <si>
    <t>Część opisowa</t>
  </si>
  <si>
    <t xml:space="preserve">1. Wpływy z tytułu usług </t>
  </si>
  <si>
    <t>2. Czynsz za wynajem pomieszczeń (sklepik szkolny)</t>
  </si>
  <si>
    <t>80114</t>
  </si>
  <si>
    <t>Zespoły obsługi ekonomiczno-administracyjnej szkół</t>
  </si>
  <si>
    <t>Część opisowa</t>
  </si>
  <si>
    <t>1. Pozostałe odsetki (odsetki na rachunkach bankowych)</t>
  </si>
  <si>
    <t>Szkoły zawodowe</t>
  </si>
  <si>
    <t>Część opisowa</t>
  </si>
  <si>
    <t>1. Wpłata do budżetu ze środków specjalnych- likwidacja rachunku bankowego</t>
  </si>
  <si>
    <t xml:space="preserve">2.Wpływy z różnych dochodów </t>
  </si>
  <si>
    <t>3.Wpływy z usług</t>
  </si>
  <si>
    <t>12.</t>
  </si>
  <si>
    <t>851</t>
  </si>
  <si>
    <t>Ochrona zdrowia</t>
  </si>
  <si>
    <t>85195</t>
  </si>
  <si>
    <t>Pozostała działalność</t>
  </si>
  <si>
    <t>Część opisowa</t>
  </si>
  <si>
    <t>1. Wpływy ze sprzedaży składników majątkowych (należności po zlikwidowanym ZLA)</t>
  </si>
  <si>
    <t>2. Wpływy z różnych dochodów (należności po zlikwidowanym Zakładzie Lecznictwa Ambulatoryjnego)</t>
  </si>
  <si>
    <t>13.</t>
  </si>
  <si>
    <t>Pomoc społeczna</t>
  </si>
  <si>
    <t>85202</t>
  </si>
  <si>
    <t>Domy pomocy społecznej</t>
  </si>
  <si>
    <t>1.Wpływy z różnych opłat</t>
  </si>
  <si>
    <t>Świadczenia rodzinne oraz składki na ubezpieczenia emerytalne i rentowe z ubezpieczenia społecznego</t>
  </si>
  <si>
    <t>Część opisowa</t>
  </si>
  <si>
    <t>1. Dotacja celowa z budżetu państwa na realizację zadań bieżących z zakresu administracji rządowej</t>
  </si>
  <si>
    <t>2. Zwrot nienależnie pobranych świadczeń rodzinnych</t>
  </si>
  <si>
    <t>Składki na ubezpieczenia zdrowotne opłacane za osoby pobierające niektóre świadczenia z pomocy społecznej oraz niektóre świadczenia rodzinne</t>
  </si>
  <si>
    <t>Część opisowa</t>
  </si>
  <si>
    <t xml:space="preserve">1. Dotacja celowa z budżetu państwa na realizację zadań bieżących z zakresu administracji rządowej </t>
  </si>
  <si>
    <t>Zasiłki i pomoc w naturze oraz składki na ubezpieczenia emerytalne i rentowe</t>
  </si>
  <si>
    <t>Część opisowa</t>
  </si>
  <si>
    <t>1. Dotacja celowa z budżetu państwa na realizację zadań bieżących z zakresu administracji rządowej</t>
  </si>
  <si>
    <t>2. Dotacja celowa otrzymana z budżetu państwa na realizację własnych zadań bieżących gmin</t>
  </si>
  <si>
    <t>Ośrodki pomocy społecznej</t>
  </si>
  <si>
    <t>Część opisowa</t>
  </si>
  <si>
    <t>1. Dotacja celowa otrzymana z budżetu państwa na realizację własnych zadań bieżących gmin</t>
  </si>
  <si>
    <t>2.Odsetki  od środków zgromadzonych na rachunku bankowym</t>
  </si>
  <si>
    <t>Usługi opiekuńcze i specjalistyczne usługi opiekuńcze</t>
  </si>
  <si>
    <t>Część opisowa</t>
  </si>
  <si>
    <t xml:space="preserve">1. Wpływy z usług opiekuńczych </t>
  </si>
  <si>
    <t>Pozostała działalność</t>
  </si>
  <si>
    <t>Część opisowa</t>
  </si>
  <si>
    <t>1. Dotacja celowa na zadania własne  realizacja Rządowego Programu "Posiłek dla potrzebujących"</t>
  </si>
  <si>
    <t>14.</t>
  </si>
  <si>
    <t>Edukacyjna opieka wychowawcza</t>
  </si>
  <si>
    <t>Świetlice szkolne</t>
  </si>
  <si>
    <t>Część opisowa</t>
  </si>
  <si>
    <t>1. Z opłat pobieranych za pobyt dzieci w świetlicach szkolnych i wpłaty za wyżywienie</t>
  </si>
  <si>
    <t>2.Wpłata do budżetu ze środków  specjalnych- likwidacja rachunku bankowego</t>
  </si>
  <si>
    <t>85415</t>
  </si>
  <si>
    <t>Pomoc materialna dla uczniów</t>
  </si>
  <si>
    <t>Część opisowa</t>
  </si>
  <si>
    <t>1. Dotacja  celowa z budżetu państwa na realizacje  zadań własnych  - przeznaczona na pokrycie kosztów udzielania  edukacyjnej pomocy materialnej dla uczniów o charakterze socjalnym, obejmującej stypendia i zasiłki szkolne dla uczniów najuboższych, pokrycie kosztów zajęć wyrównawczych lub edukacyjnych oraz pomoc rzeczową.</t>
  </si>
  <si>
    <t>Część opisowa</t>
  </si>
  <si>
    <t>2. Środki na dofinansowanie własnych zadań bieżących pozyskane z innych źródeł - współfinansowanie programów  ze środków budżetu państwa przeznaczone na stypendia dla uczniów szkół ponadgimnazjalnych, pochodzących z obszarów wiejskich</t>
  </si>
  <si>
    <t>3.Środki na  dofinansowanie  własnych zadań bieżących pozyskane  z innych źródeł finansowanie programów z UE (środki z Europejskiego Funduszu Społecznego) przeznaczone na stypendia dla uczniów szkół ponadgimnazjalnych, pochodzących z obszarów wiejskich</t>
  </si>
  <si>
    <t>4. Pozostałe odsetki</t>
  </si>
  <si>
    <t>15.</t>
  </si>
  <si>
    <t>Gospodarka komunalna i ochrona środowiska</t>
  </si>
  <si>
    <t>Oświetlenie ulic, placów i dróg</t>
  </si>
  <si>
    <t>Część opisowa</t>
  </si>
  <si>
    <t>1. Pozostałe opłaty</t>
  </si>
  <si>
    <t>90020</t>
  </si>
  <si>
    <t>Wpływy i wydatki związane z gromadzeniem środków z opłat produktowych</t>
  </si>
  <si>
    <t>Część opisowa</t>
  </si>
  <si>
    <t xml:space="preserve">1.Wpływy z opłaty produktowej </t>
  </si>
  <si>
    <t>90095</t>
  </si>
  <si>
    <t>Pozostała działalność</t>
  </si>
  <si>
    <t>Część opisowa</t>
  </si>
  <si>
    <t>Dotacje otrzymane z funduszy celowych na zadania własne - utylizacja padliny</t>
  </si>
  <si>
    <t>16.</t>
  </si>
  <si>
    <t>921</t>
  </si>
  <si>
    <t xml:space="preserve">Kultura i ochrona dziedzictwa narodowego </t>
  </si>
  <si>
    <t>92109</t>
  </si>
  <si>
    <t>Domy i ośrodki kultury, świetlice i kluby</t>
  </si>
  <si>
    <t>Część opisowa</t>
  </si>
  <si>
    <t>1. Dotacje celowe otrzymane z powiatu na zadania bieżące</t>
  </si>
  <si>
    <t>Ochrona zabytków i opieka nad zabytkami</t>
  </si>
  <si>
    <t>Część opisowa</t>
  </si>
  <si>
    <t>1. Wpływy do budżetu ze środków specjalnych</t>
  </si>
  <si>
    <t>Pozostała działalność</t>
  </si>
  <si>
    <t>Część opisowa</t>
  </si>
  <si>
    <t xml:space="preserve">1. Wpływy z tytułu darowizny </t>
  </si>
  <si>
    <t>RAZEM DOCHODY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</si>
</sst>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@"/>
    <numFmt numFmtId="166" formatCode="#,##0"/>
    <numFmt numFmtId="167" formatCode="0%"/>
    <numFmt numFmtId="168" formatCode="0.00%"/>
    <numFmt numFmtId="169" formatCode="0.00"/>
    <numFmt numFmtId="170" formatCode="0.E+00"/>
  </numFmts>
  <fonts count="1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i/>
      <sz val="10"/>
      <color indexed="9"/>
      <name val="Arial CE"/>
      <family val="2"/>
    </font>
    <font>
      <i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Alignment="0" applyProtection="0"/>
  </cellStyleXfs>
  <cellXfs count="10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 applyProtection="1">
      <alignment wrapText="1"/>
      <protection/>
    </xf>
    <xf numFmtId="164" fontId="2" fillId="0" borderId="0" xfId="0" applyFont="1" applyBorder="1" applyAlignment="1" applyProtection="1">
      <alignment horizontal="right" wrapText="1"/>
      <protection/>
    </xf>
    <xf numFmtId="164" fontId="0" fillId="0" borderId="0" xfId="0" applyBorder="1" applyAlignment="1" applyProtection="1">
      <alignment wrapText="1"/>
      <protection locked="0"/>
    </xf>
    <xf numFmtId="164" fontId="0" fillId="0" borderId="0" xfId="0" applyBorder="1" applyAlignment="1">
      <alignment wrapText="1"/>
    </xf>
    <xf numFmtId="164" fontId="0" fillId="0" borderId="0" xfId="0" applyBorder="1" applyAlignment="1" applyProtection="1">
      <alignment horizontal="center" wrapText="1"/>
      <protection/>
    </xf>
    <xf numFmtId="164" fontId="3" fillId="0" borderId="0" xfId="0" applyFont="1" applyBorder="1" applyAlignment="1" applyProtection="1">
      <alignment horizontal="center" wrapText="1"/>
      <protection/>
    </xf>
    <xf numFmtId="164" fontId="2" fillId="0" borderId="0" xfId="0" applyFont="1" applyBorder="1" applyAlignment="1" applyProtection="1">
      <alignment horizontal="center" wrapText="1"/>
      <protection/>
    </xf>
    <xf numFmtId="164" fontId="0" fillId="0" borderId="1" xfId="0" applyBorder="1" applyAlignment="1" applyProtection="1">
      <alignment wrapText="1"/>
      <protection/>
    </xf>
    <xf numFmtId="165" fontId="2" fillId="0" borderId="2" xfId="0" applyNumberFormat="1" applyFont="1" applyBorder="1" applyAlignment="1" applyProtection="1">
      <alignment horizontal="center" vertical="center" wrapText="1"/>
      <protection/>
    </xf>
    <xf numFmtId="165" fontId="2" fillId="0" borderId="2" xfId="0" applyNumberFormat="1" applyFont="1" applyBorder="1" applyAlignment="1" applyProtection="1">
      <alignment horizontal="center" vertical="center"/>
      <protection/>
    </xf>
    <xf numFmtId="165" fontId="4" fillId="0" borderId="2" xfId="0" applyNumberFormat="1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wrapText="1"/>
      <protection/>
    </xf>
    <xf numFmtId="165" fontId="2" fillId="0" borderId="2" xfId="0" applyNumberFormat="1" applyFont="1" applyBorder="1" applyAlignment="1" applyProtection="1">
      <alignment horizontal="left" vertical="center" wrapText="1"/>
      <protection/>
    </xf>
    <xf numFmtId="165" fontId="2" fillId="2" borderId="2" xfId="0" applyNumberFormat="1" applyFont="1" applyFill="1" applyBorder="1" applyAlignment="1" applyProtection="1">
      <alignment horizontal="left" vertical="center" wrapText="1"/>
      <protection/>
    </xf>
    <xf numFmtId="166" fontId="2" fillId="2" borderId="2" xfId="0" applyNumberFormat="1" applyFont="1" applyFill="1" applyBorder="1" applyAlignment="1" applyProtection="1">
      <alignment horizontal="right" vertical="center" wrapText="1"/>
      <protection/>
    </xf>
    <xf numFmtId="168" fontId="2" fillId="2" borderId="2" xfId="19" applyNumberFormat="1" applyFont="1" applyFill="1" applyBorder="1" applyAlignment="1" applyProtection="1">
      <alignment horizontal="right" vertical="center" wrapText="1"/>
      <protection/>
    </xf>
    <xf numFmtId="166" fontId="2" fillId="2" borderId="2" xfId="19" applyNumberFormat="1" applyFont="1" applyFill="1" applyBorder="1" applyAlignment="1" applyProtection="1">
      <alignment horizontal="right" vertical="center" wrapText="1"/>
      <protection/>
    </xf>
    <xf numFmtId="164" fontId="0" fillId="2" borderId="0" xfId="0" applyFill="1" applyBorder="1" applyAlignment="1" applyProtection="1">
      <alignment wrapText="1"/>
      <protection locked="0"/>
    </xf>
    <xf numFmtId="164" fontId="0" fillId="2" borderId="0" xfId="0" applyFill="1" applyBorder="1" applyAlignment="1">
      <alignment wrapText="1"/>
    </xf>
    <xf numFmtId="165" fontId="2" fillId="3" borderId="2" xfId="0" applyNumberFormat="1" applyFont="1" applyFill="1" applyBorder="1" applyAlignment="1" applyProtection="1">
      <alignment horizontal="left" vertical="center" wrapText="1"/>
      <protection/>
    </xf>
    <xf numFmtId="166" fontId="2" fillId="3" borderId="2" xfId="0" applyNumberFormat="1" applyFont="1" applyFill="1" applyBorder="1" applyAlignment="1" applyProtection="1">
      <alignment horizontal="right" vertical="center" wrapText="1"/>
      <protection/>
    </xf>
    <xf numFmtId="168" fontId="2" fillId="3" borderId="2" xfId="19" applyNumberFormat="1" applyFont="1" applyFill="1" applyBorder="1" applyAlignment="1" applyProtection="1">
      <alignment horizontal="right" vertical="center" wrapText="1"/>
      <protection/>
    </xf>
    <xf numFmtId="166" fontId="2" fillId="3" borderId="2" xfId="19" applyNumberFormat="1" applyFont="1" applyFill="1" applyBorder="1" applyAlignment="1" applyProtection="1">
      <alignment horizontal="right" vertical="center" wrapText="1"/>
      <protection/>
    </xf>
    <xf numFmtId="166" fontId="0" fillId="3" borderId="2" xfId="0" applyNumberFormat="1" applyFill="1" applyBorder="1" applyAlignment="1" applyProtection="1">
      <alignment horizontal="right" vertical="center" wrapText="1"/>
      <protection/>
    </xf>
    <xf numFmtId="164" fontId="0" fillId="3" borderId="0" xfId="0" applyFill="1" applyBorder="1" applyAlignment="1" applyProtection="1">
      <alignment wrapText="1"/>
      <protection locked="0"/>
    </xf>
    <xf numFmtId="164" fontId="0" fillId="3" borderId="0" xfId="0" applyFill="1" applyBorder="1" applyAlignment="1">
      <alignment wrapText="1"/>
    </xf>
    <xf numFmtId="165" fontId="5" fillId="0" borderId="2" xfId="0" applyNumberFormat="1" applyFont="1" applyBorder="1" applyAlignment="1" applyProtection="1">
      <alignment horizontal="left" vertical="center" wrapText="1"/>
      <protection/>
    </xf>
    <xf numFmtId="166" fontId="5" fillId="0" borderId="2" xfId="0" applyNumberFormat="1" applyFont="1" applyBorder="1" applyAlignment="1" applyProtection="1">
      <alignment horizontal="right" vertical="center" wrapText="1"/>
      <protection/>
    </xf>
    <xf numFmtId="168" fontId="5" fillId="0" borderId="2" xfId="19" applyNumberFormat="1" applyFont="1" applyFill="1" applyBorder="1" applyAlignment="1" applyProtection="1">
      <alignment horizontal="right" vertical="center" wrapText="1"/>
      <protection/>
    </xf>
    <xf numFmtId="166" fontId="5" fillId="0" borderId="2" xfId="19" applyNumberFormat="1" applyFont="1" applyFill="1" applyBorder="1" applyAlignment="1" applyProtection="1">
      <alignment horizontal="right" vertical="center" wrapText="1"/>
      <protection/>
    </xf>
    <xf numFmtId="164" fontId="5" fillId="0" borderId="0" xfId="0" applyFont="1" applyBorder="1" applyAlignment="1" applyProtection="1">
      <alignment wrapText="1"/>
      <protection locked="0"/>
    </xf>
    <xf numFmtId="164" fontId="5" fillId="0" borderId="0" xfId="0" applyFont="1" applyBorder="1" applyAlignment="1">
      <alignment wrapText="1"/>
    </xf>
    <xf numFmtId="165" fontId="0" fillId="0" borderId="2" xfId="0" applyNumberFormat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right" vertical="center" wrapText="1"/>
      <protection/>
    </xf>
    <xf numFmtId="168" fontId="0" fillId="0" borderId="2" xfId="19" applyNumberFormat="1" applyFont="1" applyFill="1" applyBorder="1" applyAlignment="1" applyProtection="1">
      <alignment horizontal="right" vertical="center" wrapText="1"/>
      <protection/>
    </xf>
    <xf numFmtId="168" fontId="0" fillId="0" borderId="2" xfId="0" applyNumberFormat="1" applyBorder="1" applyAlignment="1" applyProtection="1">
      <alignment horizontal="right" vertical="center" wrapText="1"/>
      <protection/>
    </xf>
    <xf numFmtId="168" fontId="6" fillId="2" borderId="2" xfId="19" applyNumberFormat="1" applyFont="1" applyFill="1" applyBorder="1" applyAlignment="1" applyProtection="1">
      <alignment horizontal="right" vertical="center" wrapText="1"/>
      <protection/>
    </xf>
    <xf numFmtId="164" fontId="2" fillId="2" borderId="0" xfId="0" applyFont="1" applyFill="1" applyBorder="1" applyAlignment="1" applyProtection="1">
      <alignment wrapText="1"/>
      <protection locked="0"/>
    </xf>
    <xf numFmtId="164" fontId="2" fillId="2" borderId="0" xfId="0" applyFont="1" applyFill="1" applyBorder="1" applyAlignment="1">
      <alignment wrapText="1"/>
    </xf>
    <xf numFmtId="168" fontId="6" fillId="3" borderId="2" xfId="19" applyNumberFormat="1" applyFont="1" applyFill="1" applyBorder="1" applyAlignment="1" applyProtection="1">
      <alignment horizontal="right" vertical="center" wrapText="1"/>
      <protection/>
    </xf>
    <xf numFmtId="164" fontId="2" fillId="3" borderId="0" xfId="0" applyFont="1" applyFill="1" applyBorder="1" applyAlignment="1" applyProtection="1">
      <alignment wrapText="1"/>
      <protection locked="0"/>
    </xf>
    <xf numFmtId="164" fontId="2" fillId="3" borderId="0" xfId="0" applyFont="1" applyFill="1" applyBorder="1" applyAlignment="1">
      <alignment wrapText="1"/>
    </xf>
    <xf numFmtId="165" fontId="0" fillId="0" borderId="2" xfId="0" applyNumberFormat="1" applyFont="1" applyBorder="1" applyAlignment="1" applyProtection="1">
      <alignment horizontal="left" vertical="center" wrapText="1"/>
      <protection/>
    </xf>
    <xf numFmtId="166" fontId="0" fillId="0" borderId="2" xfId="19" applyNumberFormat="1" applyFont="1" applyFill="1" applyBorder="1" applyAlignment="1" applyProtection="1">
      <alignment horizontal="right" vertical="center" wrapText="1"/>
      <protection/>
    </xf>
    <xf numFmtId="166" fontId="0" fillId="3" borderId="2" xfId="19" applyNumberFormat="1" applyFont="1" applyFill="1" applyBorder="1" applyAlignment="1" applyProtection="1">
      <alignment horizontal="right" vertical="center" wrapText="1"/>
      <protection/>
    </xf>
    <xf numFmtId="168" fontId="5" fillId="0" borderId="2" xfId="0" applyNumberFormat="1" applyFont="1" applyBorder="1" applyAlignment="1" applyProtection="1">
      <alignment horizontal="right" vertical="center" wrapText="1"/>
      <protection/>
    </xf>
    <xf numFmtId="166" fontId="0" fillId="2" borderId="2" xfId="19" applyNumberFormat="1" applyFont="1" applyFill="1" applyBorder="1" applyAlignment="1" applyProtection="1">
      <alignment horizontal="right" vertical="center" wrapText="1"/>
      <protection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4" fontId="2" fillId="0" borderId="0" xfId="0" applyFont="1" applyBorder="1" applyAlignment="1" applyProtection="1">
      <alignment wrapText="1"/>
      <protection locked="0"/>
    </xf>
    <xf numFmtId="164" fontId="2" fillId="0" borderId="0" xfId="0" applyFont="1" applyBorder="1" applyAlignment="1">
      <alignment wrapText="1"/>
    </xf>
    <xf numFmtId="166" fontId="2" fillId="0" borderId="2" xfId="0" applyNumberFormat="1" applyFont="1" applyBorder="1" applyAlignment="1" applyProtection="1">
      <alignment horizontal="right" vertical="center" wrapText="1"/>
      <protection/>
    </xf>
    <xf numFmtId="166" fontId="2" fillId="0" borderId="2" xfId="19" applyNumberFormat="1" applyFont="1" applyFill="1" applyBorder="1" applyAlignment="1" applyProtection="1">
      <alignment horizontal="right" vertical="center" wrapText="1"/>
      <protection/>
    </xf>
    <xf numFmtId="169" fontId="0" fillId="0" borderId="2" xfId="0" applyNumberFormat="1" applyBorder="1" applyAlignment="1" applyProtection="1">
      <alignment horizontal="left" vertical="center" wrapText="1"/>
      <protection/>
    </xf>
    <xf numFmtId="168" fontId="2" fillId="0" borderId="2" xfId="19" applyNumberFormat="1" applyFont="1" applyFill="1" applyBorder="1" applyAlignment="1" applyProtection="1">
      <alignment horizontal="right" vertical="center" wrapText="1"/>
      <protection/>
    </xf>
    <xf numFmtId="165" fontId="8" fillId="0" borderId="2" xfId="0" applyNumberFormat="1" applyFont="1" applyBorder="1" applyAlignment="1" applyProtection="1">
      <alignment horizontal="left" vertical="center" wrapText="1"/>
      <protection/>
    </xf>
    <xf numFmtId="170" fontId="0" fillId="3" borderId="2" xfId="0" applyNumberFormat="1" applyFill="1" applyBorder="1" applyAlignment="1" applyProtection="1">
      <alignment horizontal="left" vertical="center" wrapText="1"/>
      <protection/>
    </xf>
    <xf numFmtId="165" fontId="0" fillId="0" borderId="2" xfId="0" applyNumberFormat="1" applyFont="1" applyBorder="1" applyAlignment="1" applyProtection="1">
      <alignment horizontal="center" vertical="center" wrapText="1"/>
      <protection/>
    </xf>
    <xf numFmtId="166" fontId="0" fillId="0" borderId="2" xfId="0" applyNumberFormat="1" applyFont="1" applyBorder="1" applyAlignment="1" applyProtection="1">
      <alignment horizontal="right" vertical="center" wrapText="1"/>
      <protection/>
    </xf>
    <xf numFmtId="164" fontId="0" fillId="0" borderId="0" xfId="0" applyFont="1" applyBorder="1" applyAlignment="1" applyProtection="1">
      <alignment wrapText="1"/>
      <protection locked="0"/>
    </xf>
    <xf numFmtId="164" fontId="0" fillId="0" borderId="0" xfId="0" applyFont="1" applyBorder="1" applyAlignment="1">
      <alignment wrapText="1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8" fontId="0" fillId="3" borderId="2" xfId="19" applyNumberFormat="1" applyFont="1" applyFill="1" applyBorder="1" applyAlignment="1" applyProtection="1">
      <alignment horizontal="right" vertical="center" wrapText="1"/>
      <protection/>
    </xf>
    <xf numFmtId="165" fontId="0" fillId="3" borderId="2" xfId="0" applyNumberFormat="1" applyFill="1" applyBorder="1" applyAlignment="1" applyProtection="1">
      <alignment horizontal="left" vertical="center" wrapText="1"/>
      <protection/>
    </xf>
    <xf numFmtId="165" fontId="0" fillId="3" borderId="2" xfId="0" applyNumberFormat="1" applyFont="1" applyFill="1" applyBorder="1" applyAlignment="1" applyProtection="1">
      <alignment horizontal="left" vertical="center" wrapText="1"/>
      <protection/>
    </xf>
    <xf numFmtId="166" fontId="0" fillId="3" borderId="2" xfId="0" applyNumberFormat="1" applyFont="1" applyFill="1" applyBorder="1" applyAlignment="1" applyProtection="1">
      <alignment horizontal="right" vertical="center" wrapText="1"/>
      <protection/>
    </xf>
    <xf numFmtId="168" fontId="5" fillId="3" borderId="2" xfId="19" applyNumberFormat="1" applyFont="1" applyFill="1" applyBorder="1" applyAlignment="1" applyProtection="1">
      <alignment horizontal="right" vertical="center" wrapText="1"/>
      <protection/>
    </xf>
    <xf numFmtId="165" fontId="9" fillId="3" borderId="2" xfId="0" applyNumberFormat="1" applyFont="1" applyFill="1" applyBorder="1" applyAlignment="1" applyProtection="1">
      <alignment horizontal="left" vertical="center" wrapText="1"/>
      <protection/>
    </xf>
    <xf numFmtId="166" fontId="9" fillId="3" borderId="2" xfId="0" applyNumberFormat="1" applyFont="1" applyFill="1" applyBorder="1" applyAlignment="1" applyProtection="1">
      <alignment horizontal="right" vertical="center" wrapText="1"/>
      <protection/>
    </xf>
    <xf numFmtId="166" fontId="10" fillId="3" borderId="2" xfId="0" applyNumberFormat="1" applyFont="1" applyFill="1" applyBorder="1" applyAlignment="1" applyProtection="1">
      <alignment horizontal="right" vertical="center" wrapText="1"/>
      <protection/>
    </xf>
    <xf numFmtId="165" fontId="11" fillId="3" borderId="2" xfId="0" applyNumberFormat="1" applyFont="1" applyFill="1" applyBorder="1" applyAlignment="1" applyProtection="1">
      <alignment horizontal="left" vertical="center" wrapText="1"/>
      <protection/>
    </xf>
    <xf numFmtId="165" fontId="12" fillId="3" borderId="2" xfId="0" applyNumberFormat="1" applyFont="1" applyFill="1" applyBorder="1" applyAlignment="1" applyProtection="1">
      <alignment horizontal="left" vertical="center" wrapText="1"/>
      <protection/>
    </xf>
    <xf numFmtId="166" fontId="12" fillId="3" borderId="2" xfId="0" applyNumberFormat="1" applyFont="1" applyFill="1" applyBorder="1" applyAlignment="1" applyProtection="1">
      <alignment horizontal="right" vertical="center" wrapText="1"/>
      <protection/>
    </xf>
    <xf numFmtId="166" fontId="5" fillId="3" borderId="2" xfId="0" applyNumberFormat="1" applyFont="1" applyFill="1" applyBorder="1" applyAlignment="1" applyProtection="1">
      <alignment horizontal="right" vertical="center" wrapText="1"/>
      <protection/>
    </xf>
    <xf numFmtId="164" fontId="5" fillId="0" borderId="3" xfId="0" applyFont="1" applyBorder="1" applyAlignment="1" applyProtection="1">
      <alignment wrapText="1"/>
      <protection locked="0"/>
    </xf>
    <xf numFmtId="164" fontId="5" fillId="0" borderId="3" xfId="0" applyFont="1" applyBorder="1" applyAlignment="1">
      <alignment wrapText="1"/>
    </xf>
    <xf numFmtId="165" fontId="10" fillId="3" borderId="2" xfId="0" applyNumberFormat="1" applyFont="1" applyFill="1" applyBorder="1" applyAlignment="1" applyProtection="1">
      <alignment horizontal="left" vertical="center" wrapText="1"/>
      <protection/>
    </xf>
    <xf numFmtId="165" fontId="13" fillId="3" borderId="2" xfId="0" applyNumberFormat="1" applyFont="1" applyFill="1" applyBorder="1" applyAlignment="1" applyProtection="1">
      <alignment horizontal="left" vertical="center" wrapText="1"/>
      <protection/>
    </xf>
    <xf numFmtId="166" fontId="13" fillId="3" borderId="2" xfId="0" applyNumberFormat="1" applyFont="1" applyFill="1" applyBorder="1" applyAlignment="1" applyProtection="1">
      <alignment horizontal="right" vertical="center" wrapText="1"/>
      <protection/>
    </xf>
    <xf numFmtId="166" fontId="14" fillId="3" borderId="2" xfId="0" applyNumberFormat="1" applyFont="1" applyFill="1" applyBorder="1" applyAlignment="1" applyProtection="1">
      <alignment horizontal="right" vertical="center" wrapText="1"/>
      <protection/>
    </xf>
    <xf numFmtId="165" fontId="6" fillId="0" borderId="2" xfId="0" applyNumberFormat="1" applyFont="1" applyBorder="1" applyAlignment="1" applyProtection="1">
      <alignment horizontal="left" vertical="center" wrapText="1"/>
      <protection/>
    </xf>
    <xf numFmtId="165" fontId="0" fillId="0" borderId="4" xfId="0" applyNumberFormat="1" applyFont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 applyProtection="1">
      <alignment horizontal="center" vertical="center" wrapText="1"/>
      <protection/>
    </xf>
    <xf numFmtId="165" fontId="0" fillId="0" borderId="6" xfId="0" applyNumberFormat="1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Border="1" applyAlignment="1" applyProtection="1">
      <alignment horizontal="center" vertical="center" wrapText="1"/>
      <protection/>
    </xf>
    <xf numFmtId="165" fontId="0" fillId="0" borderId="7" xfId="0" applyNumberFormat="1" applyFont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left" vertical="top" wrapText="1"/>
      <protection/>
    </xf>
    <xf numFmtId="169" fontId="0" fillId="0" borderId="2" xfId="0" applyNumberFormat="1" applyBorder="1" applyAlignment="1" applyProtection="1">
      <alignment horizontal="left" vertical="top" wrapText="1"/>
      <protection/>
    </xf>
    <xf numFmtId="165" fontId="14" fillId="2" borderId="2" xfId="0" applyNumberFormat="1" applyFont="1" applyFill="1" applyBorder="1" applyAlignment="1" applyProtection="1">
      <alignment horizontal="left" vertical="center" wrapText="1"/>
      <protection/>
    </xf>
    <xf numFmtId="166" fontId="14" fillId="2" borderId="2" xfId="0" applyNumberFormat="1" applyFont="1" applyFill="1" applyBorder="1" applyAlignment="1" applyProtection="1">
      <alignment horizontal="right" vertical="center" wrapText="1"/>
      <protection/>
    </xf>
    <xf numFmtId="165" fontId="12" fillId="0" borderId="2" xfId="0" applyNumberFormat="1" applyFont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wrapText="1"/>
      <protection/>
    </xf>
    <xf numFmtId="164" fontId="0" fillId="0" borderId="2" xfId="0" applyBorder="1" applyAlignment="1" applyProtection="1">
      <alignment wrapText="1"/>
      <protection/>
    </xf>
    <xf numFmtId="164" fontId="0" fillId="0" borderId="2" xfId="0" applyFont="1" applyBorder="1" applyAlignment="1" applyProtection="1">
      <alignment wrapText="1"/>
      <protection/>
    </xf>
    <xf numFmtId="164" fontId="5" fillId="0" borderId="2" xfId="0" applyFont="1" applyBorder="1" applyAlignment="1" applyProtection="1">
      <alignment wrapText="1"/>
      <protection/>
    </xf>
    <xf numFmtId="166" fontId="5" fillId="0" borderId="2" xfId="0" applyNumberFormat="1" applyFont="1" applyBorder="1" applyAlignment="1" applyProtection="1">
      <alignment wrapText="1"/>
      <protection/>
    </xf>
    <xf numFmtId="164" fontId="0" fillId="0" borderId="2" xfId="0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wrapText="1"/>
      <protection/>
    </xf>
    <xf numFmtId="166" fontId="2" fillId="2" borderId="2" xfId="0" applyNumberFormat="1" applyFont="1" applyFill="1" applyBorder="1" applyAlignment="1" applyProtection="1">
      <alignment wrapText="1"/>
      <protection/>
    </xf>
    <xf numFmtId="166" fontId="2" fillId="2" borderId="2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3"/>
  <sheetViews>
    <sheetView tabSelected="1" workbookViewId="0" topLeftCell="A1">
      <selection activeCell="D153" sqref="D153"/>
    </sheetView>
  </sheetViews>
  <sheetFormatPr defaultColWidth="9.00390625" defaultRowHeight="12.75"/>
  <cols>
    <col min="1" max="1" width="3.625" style="1" customWidth="1"/>
    <col min="2" max="2" width="4.00390625" style="1" customWidth="1"/>
    <col min="3" max="3" width="6.625" style="1" customWidth="1"/>
    <col min="4" max="4" width="37.25390625" style="1" customWidth="1"/>
    <col min="5" max="5" width="10.125" style="1" customWidth="1"/>
    <col min="6" max="6" width="9.75390625" style="1" customWidth="1"/>
    <col min="7" max="7" width="8.875" style="1" customWidth="1"/>
    <col min="8" max="8" width="9.75390625" style="1" customWidth="1"/>
    <col min="9" max="9" width="9.375" style="1" customWidth="1"/>
    <col min="10" max="10" width="8.125" style="1" customWidth="1"/>
    <col min="11" max="11" width="9.25390625" style="1" customWidth="1"/>
    <col min="12" max="12" width="10.25390625" style="2" customWidth="1"/>
    <col min="13" max="29" width="9.125" style="2" customWidth="1"/>
    <col min="30" max="256" width="9.00390625" style="0" customWidth="1"/>
  </cols>
  <sheetData>
    <row r="1" spans="1:29" s="6" customFormat="1" ht="12.75" customHeight="1">
      <c r="A1" s="3"/>
      <c r="B1" s="3"/>
      <c r="C1" s="3"/>
      <c r="D1" s="4" t="s">
        <v>0</v>
      </c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6" customFormat="1" ht="12.75">
      <c r="A2" s="3"/>
      <c r="B2" s="3"/>
      <c r="C2" s="3"/>
      <c r="D2" s="3"/>
      <c r="E2" s="7"/>
      <c r="F2" s="7"/>
      <c r="G2" s="7"/>
      <c r="H2" s="7"/>
      <c r="I2" s="3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6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6" customFormat="1" ht="12.7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6" customFormat="1" ht="12.7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6" customFormat="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6" customFormat="1" ht="63.75">
      <c r="A7" s="11" t="s">
        <v>3</v>
      </c>
      <c r="B7" s="12" t="s">
        <v>4</v>
      </c>
      <c r="C7" s="12" t="s">
        <v>5</v>
      </c>
      <c r="D7" s="13" t="s">
        <v>6</v>
      </c>
      <c r="E7" s="14" t="s">
        <v>7</v>
      </c>
      <c r="F7" s="15" t="s">
        <v>8</v>
      </c>
      <c r="G7" s="14" t="s">
        <v>9</v>
      </c>
      <c r="H7" s="15" t="s">
        <v>10</v>
      </c>
      <c r="I7" s="16" t="s">
        <v>11</v>
      </c>
      <c r="J7" s="14" t="s">
        <v>12</v>
      </c>
      <c r="K7" s="14" t="s">
        <v>13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6" customFormat="1" ht="12.75">
      <c r="A8" s="11">
        <v>1</v>
      </c>
      <c r="B8" s="11">
        <v>2</v>
      </c>
      <c r="C8" s="11">
        <v>3</v>
      </c>
      <c r="D8" s="11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6" customFormat="1" ht="12.75">
      <c r="A9" s="18"/>
      <c r="B9" s="18"/>
      <c r="C9" s="18"/>
      <c r="D9" s="18"/>
      <c r="E9" s="17"/>
      <c r="F9" s="17"/>
      <c r="G9" s="17"/>
      <c r="H9" s="17"/>
      <c r="I9" s="17"/>
      <c r="J9" s="17"/>
      <c r="K9" s="1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24" customFormat="1" ht="12.75">
      <c r="A10" s="19" t="s">
        <v>14</v>
      </c>
      <c r="B10" s="19" t="s">
        <v>15</v>
      </c>
      <c r="C10" s="19"/>
      <c r="D10" s="19" t="s">
        <v>16</v>
      </c>
      <c r="E10" s="20">
        <f>SUM(E12)</f>
        <v>44100</v>
      </c>
      <c r="F10" s="20">
        <f>SUM(F12)</f>
        <v>19629</v>
      </c>
      <c r="G10" s="21">
        <f>F10/E10</f>
        <v>0.44510204081632654</v>
      </c>
      <c r="H10" s="22">
        <f>H12</f>
        <v>17710</v>
      </c>
      <c r="I10" s="22">
        <f>I12</f>
        <v>0</v>
      </c>
      <c r="J10" s="22">
        <f>J12</f>
        <v>0</v>
      </c>
      <c r="K10" s="22">
        <f>K12</f>
        <v>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s="31" customFormat="1" ht="12.75">
      <c r="A11" s="25"/>
      <c r="B11" s="25"/>
      <c r="C11" s="25"/>
      <c r="D11" s="25"/>
      <c r="E11" s="26"/>
      <c r="F11" s="26"/>
      <c r="G11" s="27"/>
      <c r="H11" s="28"/>
      <c r="I11" s="29"/>
      <c r="J11" s="29"/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s="37" customFormat="1" ht="12.75">
      <c r="A12" s="32"/>
      <c r="B12" s="32"/>
      <c r="C12" s="32" t="s">
        <v>17</v>
      </c>
      <c r="D12" s="32" t="s">
        <v>18</v>
      </c>
      <c r="E12" s="33">
        <f>SUM(E13:E14)</f>
        <v>44100</v>
      </c>
      <c r="F12" s="33">
        <f>SUM(F13:F14)</f>
        <v>19629</v>
      </c>
      <c r="G12" s="34">
        <f>F12/E12</f>
        <v>0.44510204081632654</v>
      </c>
      <c r="H12" s="35">
        <f>SUM(H13:H14)</f>
        <v>17710</v>
      </c>
      <c r="I12" s="35">
        <f>SUM(I13:I14)</f>
        <v>0</v>
      </c>
      <c r="J12" s="35">
        <f>SUM(J13:J14)</f>
        <v>0</v>
      </c>
      <c r="K12" s="35">
        <f>SUM(K13:K14)</f>
        <v>0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s="6" customFormat="1" ht="24.75">
      <c r="A13" s="38" t="s">
        <v>19</v>
      </c>
      <c r="B13" s="38"/>
      <c r="C13" s="38"/>
      <c r="D13" s="39" t="s">
        <v>20</v>
      </c>
      <c r="E13" s="40">
        <v>44100</v>
      </c>
      <c r="F13" s="40">
        <v>19600</v>
      </c>
      <c r="G13" s="41">
        <f>F13/E13</f>
        <v>0.4444444444444444</v>
      </c>
      <c r="H13" s="40">
        <v>17710</v>
      </c>
      <c r="I13" s="40">
        <v>0</v>
      </c>
      <c r="J13" s="40">
        <v>0</v>
      </c>
      <c r="K13" s="40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6" customFormat="1" ht="12.75">
      <c r="A14" s="38"/>
      <c r="B14" s="38"/>
      <c r="C14" s="38"/>
      <c r="D14" s="39" t="s">
        <v>21</v>
      </c>
      <c r="E14" s="40">
        <v>0</v>
      </c>
      <c r="F14" s="40">
        <v>29</v>
      </c>
      <c r="G14" s="34"/>
      <c r="H14" s="40">
        <v>0</v>
      </c>
      <c r="I14" s="40">
        <v>0</v>
      </c>
      <c r="J14" s="40">
        <v>0</v>
      </c>
      <c r="K14" s="40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6" customFormat="1" ht="12.75">
      <c r="A15" s="39"/>
      <c r="B15" s="39"/>
      <c r="C15" s="39"/>
      <c r="D15" s="39"/>
      <c r="E15" s="40"/>
      <c r="F15" s="40"/>
      <c r="G15" s="42"/>
      <c r="H15" s="40"/>
      <c r="I15" s="40"/>
      <c r="J15" s="40"/>
      <c r="K15" s="4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6" customFormat="1" ht="12.75">
      <c r="A16" s="19" t="s">
        <v>22</v>
      </c>
      <c r="B16" s="19" t="s">
        <v>23</v>
      </c>
      <c r="C16" s="19"/>
      <c r="D16" s="19" t="s">
        <v>24</v>
      </c>
      <c r="E16" s="20">
        <f>SUM(E18)</f>
        <v>1400</v>
      </c>
      <c r="F16" s="20">
        <f>SUM(F18)</f>
        <v>120</v>
      </c>
      <c r="G16" s="21">
        <f>F16/E16</f>
        <v>0.08571428571428572</v>
      </c>
      <c r="H16" s="22">
        <f>H18</f>
        <v>0</v>
      </c>
      <c r="I16" s="22">
        <f>I18</f>
        <v>0</v>
      </c>
      <c r="J16" s="22">
        <f>J18</f>
        <v>0</v>
      </c>
      <c r="K16" s="22">
        <f>K18</f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31" customFormat="1" ht="12.75">
      <c r="A17" s="25"/>
      <c r="B17" s="25"/>
      <c r="C17" s="25"/>
      <c r="D17" s="25"/>
      <c r="E17" s="26"/>
      <c r="F17" s="26"/>
      <c r="G17" s="27"/>
      <c r="H17" s="28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s="6" customFormat="1" ht="12.75">
      <c r="A18" s="32"/>
      <c r="B18" s="32"/>
      <c r="C18" s="32" t="s">
        <v>25</v>
      </c>
      <c r="D18" s="32" t="s">
        <v>26</v>
      </c>
      <c r="E18" s="33">
        <f>SUM(E19:E20)</f>
        <v>1400</v>
      </c>
      <c r="F18" s="33">
        <f>SUM(F19:F20)</f>
        <v>120</v>
      </c>
      <c r="G18" s="34">
        <f>F18/E18</f>
        <v>0.08571428571428572</v>
      </c>
      <c r="H18" s="35">
        <f>SUM(H19:H20)</f>
        <v>0</v>
      </c>
      <c r="I18" s="35">
        <f>SUM(I19:I20)</f>
        <v>0</v>
      </c>
      <c r="J18" s="35">
        <f>SUM(J19:J20)</f>
        <v>0</v>
      </c>
      <c r="K18" s="35">
        <f>SUM(K19:K20)</f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6" customFormat="1" ht="24.75">
      <c r="A19" s="38" t="s">
        <v>27</v>
      </c>
      <c r="B19" s="38"/>
      <c r="C19" s="38"/>
      <c r="D19" s="39" t="s">
        <v>28</v>
      </c>
      <c r="E19" s="40">
        <v>1400</v>
      </c>
      <c r="F19" s="40">
        <v>0</v>
      </c>
      <c r="G19" s="41">
        <f>F19/E19</f>
        <v>0</v>
      </c>
      <c r="H19" s="40">
        <v>0</v>
      </c>
      <c r="I19" s="40">
        <v>0</v>
      </c>
      <c r="J19" s="40">
        <v>0</v>
      </c>
      <c r="K19" s="40"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6" customFormat="1" ht="24.75">
      <c r="A20" s="38"/>
      <c r="B20" s="38"/>
      <c r="C20" s="38"/>
      <c r="D20" s="39" t="s">
        <v>29</v>
      </c>
      <c r="E20" s="40">
        <v>0</v>
      </c>
      <c r="F20" s="40">
        <v>120</v>
      </c>
      <c r="G20" s="34"/>
      <c r="H20" s="40">
        <v>0</v>
      </c>
      <c r="I20" s="40">
        <v>0</v>
      </c>
      <c r="J20" s="40">
        <v>0</v>
      </c>
      <c r="K20" s="40"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6" customFormat="1" ht="12.75">
      <c r="A21" s="39"/>
      <c r="B21" s="39"/>
      <c r="C21" s="39"/>
      <c r="D21" s="39"/>
      <c r="E21" s="40"/>
      <c r="F21" s="40"/>
      <c r="G21" s="34"/>
      <c r="H21" s="40"/>
      <c r="I21" s="40"/>
      <c r="J21" s="40"/>
      <c r="K21" s="4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45" customFormat="1" ht="12.75">
      <c r="A22" s="19" t="s">
        <v>30</v>
      </c>
      <c r="B22" s="19" t="s">
        <v>31</v>
      </c>
      <c r="C22" s="19"/>
      <c r="D22" s="19" t="s">
        <v>32</v>
      </c>
      <c r="E22" s="20">
        <f>E24</f>
        <v>1000</v>
      </c>
      <c r="F22" s="20">
        <f>F24</f>
        <v>874</v>
      </c>
      <c r="G22" s="43">
        <f>F22/E22</f>
        <v>0.874</v>
      </c>
      <c r="H22" s="20">
        <f>H24</f>
        <v>0</v>
      </c>
      <c r="I22" s="20">
        <f>I24</f>
        <v>0</v>
      </c>
      <c r="J22" s="20">
        <f>J24</f>
        <v>0</v>
      </c>
      <c r="K22" s="20">
        <f>K24</f>
        <v>0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s="48" customFormat="1" ht="12.75">
      <c r="A23" s="25"/>
      <c r="B23" s="25"/>
      <c r="C23" s="25"/>
      <c r="D23" s="25"/>
      <c r="E23" s="26"/>
      <c r="F23" s="26"/>
      <c r="G23" s="46"/>
      <c r="H23" s="26"/>
      <c r="I23" s="26"/>
      <c r="J23" s="26"/>
      <c r="K23" s="26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s="37" customFormat="1" ht="12.75">
      <c r="A24" s="32"/>
      <c r="B24" s="32"/>
      <c r="C24" s="32" t="s">
        <v>33</v>
      </c>
      <c r="D24" s="32" t="s">
        <v>34</v>
      </c>
      <c r="E24" s="33">
        <f>SUM(E25:E26)</f>
        <v>1000</v>
      </c>
      <c r="F24" s="33">
        <f>SUM(F25:F26)</f>
        <v>874</v>
      </c>
      <c r="G24" s="34">
        <f>F24/E24</f>
        <v>0.874</v>
      </c>
      <c r="H24" s="33">
        <f>SUM(H25:H26)</f>
        <v>0</v>
      </c>
      <c r="I24" s="33">
        <f>SUM(I25:I26)</f>
        <v>0</v>
      </c>
      <c r="J24" s="33">
        <f>SUM(J25:J26)</f>
        <v>0</v>
      </c>
      <c r="K24" s="33">
        <f>SUM(K25:K26)</f>
        <v>0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s="6" customFormat="1" ht="60.75">
      <c r="A25" s="38" t="s">
        <v>35</v>
      </c>
      <c r="B25" s="38"/>
      <c r="C25" s="38"/>
      <c r="D25" s="49" t="s">
        <v>36</v>
      </c>
      <c r="E25" s="40">
        <v>0</v>
      </c>
      <c r="F25" s="40">
        <v>874</v>
      </c>
      <c r="G25" s="34"/>
      <c r="H25" s="40">
        <v>0</v>
      </c>
      <c r="I25" s="40">
        <v>0</v>
      </c>
      <c r="J25" s="40">
        <v>0</v>
      </c>
      <c r="K25" s="40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6" customFormat="1" ht="12.75">
      <c r="A26" s="38" t="s">
        <v>37</v>
      </c>
      <c r="B26" s="38"/>
      <c r="C26" s="38"/>
      <c r="D26" s="39" t="s">
        <v>38</v>
      </c>
      <c r="E26" s="40">
        <v>1000</v>
      </c>
      <c r="F26" s="40">
        <v>0</v>
      </c>
      <c r="G26" s="34">
        <f>F26/E26</f>
        <v>0</v>
      </c>
      <c r="H26" s="40">
        <v>0</v>
      </c>
      <c r="I26" s="40">
        <v>0</v>
      </c>
      <c r="J26" s="40">
        <v>0</v>
      </c>
      <c r="K26" s="40"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6" customFormat="1" ht="12.75">
      <c r="A27" s="39"/>
      <c r="B27" s="39"/>
      <c r="C27" s="39"/>
      <c r="D27" s="39"/>
      <c r="E27" s="40"/>
      <c r="F27" s="40"/>
      <c r="G27" s="34"/>
      <c r="H27" s="40"/>
      <c r="I27" s="40"/>
      <c r="J27" s="40"/>
      <c r="K27" s="4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45" customFormat="1" ht="12.75">
      <c r="A28" s="19" t="s">
        <v>39</v>
      </c>
      <c r="B28" s="19">
        <v>700</v>
      </c>
      <c r="C28" s="19"/>
      <c r="D28" s="19" t="s">
        <v>40</v>
      </c>
      <c r="E28" s="20">
        <f>E30+E40</f>
        <v>315180</v>
      </c>
      <c r="F28" s="20">
        <f>F30+F40</f>
        <v>248434</v>
      </c>
      <c r="G28" s="21">
        <f>F28/E28</f>
        <v>0.7882289485373437</v>
      </c>
      <c r="H28" s="22">
        <f>SUM(H30)+H40</f>
        <v>35536</v>
      </c>
      <c r="I28" s="20">
        <f>I30</f>
        <v>197</v>
      </c>
      <c r="J28" s="20">
        <f>J30</f>
        <v>0</v>
      </c>
      <c r="K28" s="20">
        <f>K30</f>
        <v>0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s="31" customFormat="1" ht="12.75">
      <c r="A29" s="25"/>
      <c r="B29" s="25"/>
      <c r="C29" s="25"/>
      <c r="D29" s="25"/>
      <c r="E29" s="26"/>
      <c r="F29" s="26"/>
      <c r="G29" s="27"/>
      <c r="H29" s="28"/>
      <c r="I29" s="29"/>
      <c r="J29" s="29"/>
      <c r="K29" s="29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s="37" customFormat="1" ht="12.75">
      <c r="A30" s="32"/>
      <c r="B30" s="32"/>
      <c r="C30" s="32">
        <v>70005</v>
      </c>
      <c r="D30" s="32" t="s">
        <v>41</v>
      </c>
      <c r="E30" s="33">
        <f>SUM(E32:E38)</f>
        <v>315180</v>
      </c>
      <c r="F30" s="33">
        <f>SUM(F32:F38)</f>
        <v>146124</v>
      </c>
      <c r="G30" s="34">
        <f>F30/E30</f>
        <v>0.46362078812107366</v>
      </c>
      <c r="H30" s="35">
        <f>SUM(H31:H38)</f>
        <v>35536</v>
      </c>
      <c r="I30" s="35">
        <f>SUM(I31:I38)</f>
        <v>197</v>
      </c>
      <c r="J30" s="35">
        <f>SUM(J31:J38)</f>
        <v>0</v>
      </c>
      <c r="K30" s="35">
        <f>SUM(K31:K38)</f>
        <v>0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s="6" customFormat="1" ht="12.75">
      <c r="A31" s="38" t="s">
        <v>42</v>
      </c>
      <c r="B31" s="38"/>
      <c r="C31" s="38"/>
      <c r="D31" s="39" t="s">
        <v>43</v>
      </c>
      <c r="E31" s="40"/>
      <c r="F31" s="40"/>
      <c r="G31" s="41"/>
      <c r="H31" s="50"/>
      <c r="I31" s="40"/>
      <c r="J31" s="40"/>
      <c r="K31" s="4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6" customFormat="1" ht="24.75">
      <c r="A32" s="38"/>
      <c r="B32" s="38"/>
      <c r="C32" s="38"/>
      <c r="D32" s="39" t="s">
        <v>44</v>
      </c>
      <c r="E32" s="40">
        <v>12000</v>
      </c>
      <c r="F32" s="40">
        <v>19397</v>
      </c>
      <c r="G32" s="41">
        <f>F32/E32</f>
        <v>1.6164166666666666</v>
      </c>
      <c r="H32" s="51">
        <v>3135</v>
      </c>
      <c r="I32" s="40">
        <v>10</v>
      </c>
      <c r="J32" s="40">
        <v>0</v>
      </c>
      <c r="K32" s="40"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6" customFormat="1" ht="24.75">
      <c r="A33" s="38"/>
      <c r="B33" s="38"/>
      <c r="C33" s="38"/>
      <c r="D33" s="39" t="s">
        <v>45</v>
      </c>
      <c r="E33" s="40">
        <v>87980</v>
      </c>
      <c r="F33" s="40">
        <v>64201</v>
      </c>
      <c r="G33" s="41">
        <f>F33/E33</f>
        <v>0.7297226642418732</v>
      </c>
      <c r="H33" s="51">
        <v>20220</v>
      </c>
      <c r="I33" s="40">
        <v>187</v>
      </c>
      <c r="J33" s="40">
        <v>0</v>
      </c>
      <c r="K33" s="40"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6" customFormat="1" ht="12.75">
      <c r="A34" s="38"/>
      <c r="B34" s="38"/>
      <c r="C34" s="38"/>
      <c r="D34" s="39" t="s">
        <v>46</v>
      </c>
      <c r="E34" s="40">
        <v>30000</v>
      </c>
      <c r="F34" s="40">
        <v>20826</v>
      </c>
      <c r="G34" s="41">
        <f>F34/E34</f>
        <v>0.6942</v>
      </c>
      <c r="H34" s="50">
        <v>0</v>
      </c>
      <c r="I34" s="40">
        <v>0</v>
      </c>
      <c r="J34" s="40">
        <v>0</v>
      </c>
      <c r="K34" s="40"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6" customFormat="1" ht="24.75">
      <c r="A35" s="38"/>
      <c r="B35" s="38"/>
      <c r="C35" s="38"/>
      <c r="D35" s="39" t="s">
        <v>47</v>
      </c>
      <c r="E35" s="40">
        <v>180000</v>
      </c>
      <c r="F35" s="40">
        <v>33771</v>
      </c>
      <c r="G35" s="41">
        <f>F35/E35</f>
        <v>0.18761666666666665</v>
      </c>
      <c r="H35" s="50">
        <v>0</v>
      </c>
      <c r="I35" s="40">
        <v>0</v>
      </c>
      <c r="J35" s="40">
        <v>0</v>
      </c>
      <c r="K35" s="40"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6" customFormat="1" ht="24.75">
      <c r="A36" s="38"/>
      <c r="B36" s="38"/>
      <c r="C36" s="38"/>
      <c r="D36" s="39" t="s">
        <v>48</v>
      </c>
      <c r="E36" s="40">
        <v>0</v>
      </c>
      <c r="F36" s="40">
        <v>4084</v>
      </c>
      <c r="G36" s="41"/>
      <c r="H36" s="50">
        <v>0</v>
      </c>
      <c r="I36" s="40">
        <v>0</v>
      </c>
      <c r="J36" s="40">
        <v>0</v>
      </c>
      <c r="K36" s="40"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6" customFormat="1" ht="12.75">
      <c r="A37" s="38"/>
      <c r="B37" s="38"/>
      <c r="C37" s="38"/>
      <c r="D37" s="39" t="s">
        <v>49</v>
      </c>
      <c r="E37" s="40">
        <v>3000</v>
      </c>
      <c r="F37" s="40">
        <v>1203</v>
      </c>
      <c r="G37" s="41">
        <f>F37/E37</f>
        <v>0.401</v>
      </c>
      <c r="H37" s="50">
        <v>0</v>
      </c>
      <c r="I37" s="40">
        <v>0</v>
      </c>
      <c r="J37" s="40">
        <v>0</v>
      </c>
      <c r="K37" s="40"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6" customFormat="1" ht="12.75">
      <c r="A38" s="38"/>
      <c r="B38" s="38"/>
      <c r="C38" s="38"/>
      <c r="D38" s="39" t="s">
        <v>50</v>
      </c>
      <c r="E38" s="40">
        <v>2200</v>
      </c>
      <c r="F38" s="40">
        <v>2642</v>
      </c>
      <c r="G38" s="41">
        <f>F38/E38</f>
        <v>1.200909090909091</v>
      </c>
      <c r="H38" s="50">
        <v>12181</v>
      </c>
      <c r="I38" s="40">
        <v>0</v>
      </c>
      <c r="J38" s="40">
        <v>0</v>
      </c>
      <c r="K38" s="40">
        <v>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6" customFormat="1" ht="12.75">
      <c r="A39" s="39"/>
      <c r="B39" s="39"/>
      <c r="C39" s="39"/>
      <c r="D39" s="39"/>
      <c r="E39" s="40"/>
      <c r="F39" s="40"/>
      <c r="G39" s="41"/>
      <c r="H39" s="50"/>
      <c r="I39" s="40"/>
      <c r="J39" s="40"/>
      <c r="K39" s="4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37" customFormat="1" ht="12.75">
      <c r="A40" s="32"/>
      <c r="B40" s="32"/>
      <c r="C40" s="32" t="s">
        <v>51</v>
      </c>
      <c r="D40" s="32" t="s">
        <v>52</v>
      </c>
      <c r="E40" s="33">
        <f>E41</f>
        <v>0</v>
      </c>
      <c r="F40" s="33">
        <f>F41</f>
        <v>102310</v>
      </c>
      <c r="G40" s="52"/>
      <c r="H40" s="33">
        <f>H41</f>
        <v>0</v>
      </c>
      <c r="I40" s="33">
        <f>I41</f>
        <v>0</v>
      </c>
      <c r="J40" s="33">
        <f>J41</f>
        <v>0</v>
      </c>
      <c r="K40" s="33">
        <f>K41</f>
        <v>0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s="6" customFormat="1" ht="12.75">
      <c r="A41" s="38" t="s">
        <v>53</v>
      </c>
      <c r="B41" s="38"/>
      <c r="C41" s="38"/>
      <c r="D41" s="39" t="s">
        <v>54</v>
      </c>
      <c r="E41" s="40">
        <v>0</v>
      </c>
      <c r="F41" s="40">
        <v>102310</v>
      </c>
      <c r="G41" s="41"/>
      <c r="H41" s="40">
        <v>0</v>
      </c>
      <c r="I41" s="40">
        <v>0</v>
      </c>
      <c r="J41" s="40">
        <v>0</v>
      </c>
      <c r="K41" s="40">
        <v>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12.75">
      <c r="A42" s="39"/>
      <c r="B42" s="39"/>
      <c r="C42" s="39"/>
      <c r="D42" s="39"/>
      <c r="E42" s="40"/>
      <c r="F42" s="40"/>
      <c r="G42" s="41"/>
      <c r="H42" s="50"/>
      <c r="I42" s="40"/>
      <c r="J42" s="40"/>
      <c r="K42" s="4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24" customFormat="1" ht="12.75">
      <c r="A43" s="19" t="s">
        <v>55</v>
      </c>
      <c r="B43" s="19" t="s">
        <v>56</v>
      </c>
      <c r="C43" s="19"/>
      <c r="D43" s="19" t="s">
        <v>57</v>
      </c>
      <c r="E43" s="20">
        <f>E45</f>
        <v>500</v>
      </c>
      <c r="F43" s="20">
        <f>F45</f>
        <v>500</v>
      </c>
      <c r="G43" s="21">
        <f>F43/E43</f>
        <v>1</v>
      </c>
      <c r="H43" s="53">
        <f>H45</f>
        <v>0</v>
      </c>
      <c r="I43" s="53">
        <f>I45</f>
        <v>0</v>
      </c>
      <c r="J43" s="53">
        <f>J45</f>
        <v>0</v>
      </c>
      <c r="K43" s="53">
        <f>K45</f>
        <v>0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s="6" customFormat="1" ht="12.75">
      <c r="A44" s="39"/>
      <c r="B44" s="39"/>
      <c r="C44" s="39"/>
      <c r="D44" s="39"/>
      <c r="E44" s="40"/>
      <c r="F44" s="40"/>
      <c r="G44" s="41"/>
      <c r="H44" s="50"/>
      <c r="I44" s="40"/>
      <c r="J44" s="40"/>
      <c r="K44" s="4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37" customFormat="1" ht="12.75">
      <c r="A45" s="32"/>
      <c r="B45" s="32"/>
      <c r="C45" s="32" t="s">
        <v>58</v>
      </c>
      <c r="D45" s="32" t="s">
        <v>59</v>
      </c>
      <c r="E45" s="33">
        <f>E46</f>
        <v>500</v>
      </c>
      <c r="F45" s="33">
        <f>F46</f>
        <v>500</v>
      </c>
      <c r="G45" s="34">
        <f>F45/E45</f>
        <v>1</v>
      </c>
      <c r="H45" s="35">
        <f>H46</f>
        <v>0</v>
      </c>
      <c r="I45" s="35">
        <f>I46</f>
        <v>0</v>
      </c>
      <c r="J45" s="35">
        <f>J46</f>
        <v>0</v>
      </c>
      <c r="K45" s="35">
        <f>K46</f>
        <v>0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s="6" customFormat="1" ht="48.75">
      <c r="A46" s="38" t="s">
        <v>60</v>
      </c>
      <c r="B46" s="38"/>
      <c r="C46" s="38"/>
      <c r="D46" s="39" t="s">
        <v>61</v>
      </c>
      <c r="E46" s="40">
        <v>500</v>
      </c>
      <c r="F46" s="40">
        <v>500</v>
      </c>
      <c r="G46" s="41">
        <f>(F46/E46)</f>
        <v>1</v>
      </c>
      <c r="H46" s="50">
        <v>0</v>
      </c>
      <c r="I46" s="40">
        <v>0</v>
      </c>
      <c r="J46" s="40">
        <v>0</v>
      </c>
      <c r="K46" s="40">
        <v>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6" customFormat="1" ht="12.75">
      <c r="A47" s="39"/>
      <c r="B47" s="39"/>
      <c r="C47" s="39"/>
      <c r="D47" s="39"/>
      <c r="E47" s="40"/>
      <c r="F47" s="40"/>
      <c r="G47" s="41"/>
      <c r="H47" s="50"/>
      <c r="I47" s="40"/>
      <c r="J47" s="54"/>
      <c r="K47" s="4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56" customFormat="1" ht="12.75">
      <c r="A48" s="19" t="s">
        <v>62</v>
      </c>
      <c r="B48" s="19">
        <v>750</v>
      </c>
      <c r="C48" s="19"/>
      <c r="D48" s="19" t="s">
        <v>63</v>
      </c>
      <c r="E48" s="20">
        <f>E50+E54+E59</f>
        <v>142947</v>
      </c>
      <c r="F48" s="20">
        <f>F50+F54+F59</f>
        <v>104281</v>
      </c>
      <c r="G48" s="21">
        <f>(F48/E48)</f>
        <v>0.7295081393803298</v>
      </c>
      <c r="H48" s="20">
        <f>H50+H54+H59</f>
        <v>8115</v>
      </c>
      <c r="I48" s="20">
        <f>I50+I54+I59</f>
        <v>0</v>
      </c>
      <c r="J48" s="20">
        <f>J50+J54+J59</f>
        <v>0</v>
      </c>
      <c r="K48" s="20">
        <f>K50+K54+K59</f>
        <v>0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s="6" customFormat="1" ht="12.75">
      <c r="A49" s="18"/>
      <c r="B49" s="18"/>
      <c r="C49" s="18"/>
      <c r="D49" s="18"/>
      <c r="E49" s="57"/>
      <c r="F49" s="57"/>
      <c r="G49" s="34"/>
      <c r="H49" s="58"/>
      <c r="I49" s="40"/>
      <c r="J49" s="40"/>
      <c r="K49" s="40"/>
      <c r="L49" s="3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s="6" customFormat="1" ht="12.75">
      <c r="A50" s="32"/>
      <c r="B50" s="32"/>
      <c r="C50" s="32">
        <v>75011</v>
      </c>
      <c r="D50" s="32" t="s">
        <v>64</v>
      </c>
      <c r="E50" s="33">
        <f>SUM(E51:E52)</f>
        <v>74719</v>
      </c>
      <c r="F50" s="33">
        <f>SUM(F51:F52)</f>
        <v>40001</v>
      </c>
      <c r="G50" s="34">
        <f>F50/E50</f>
        <v>0.5353524538604638</v>
      </c>
      <c r="H50" s="33">
        <f>SUM(H51:H52)</f>
        <v>0</v>
      </c>
      <c r="I50" s="33">
        <f>SUM(I51:I52)</f>
        <v>0</v>
      </c>
      <c r="J50" s="33">
        <f>SUM(J51:J52)</f>
        <v>0</v>
      </c>
      <c r="K50" s="33">
        <f>SUM(K51:K52)</f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6" customFormat="1" ht="36.75">
      <c r="A51" s="39" t="s">
        <v>65</v>
      </c>
      <c r="B51" s="39"/>
      <c r="C51" s="39"/>
      <c r="D51" s="39" t="s">
        <v>66</v>
      </c>
      <c r="E51" s="40">
        <v>73589</v>
      </c>
      <c r="F51" s="40">
        <v>39157</v>
      </c>
      <c r="G51" s="34">
        <f>F51/E51</f>
        <v>0.5321039829322317</v>
      </c>
      <c r="H51" s="50">
        <v>0</v>
      </c>
      <c r="I51" s="50">
        <v>0</v>
      </c>
      <c r="J51" s="50">
        <v>0</v>
      </c>
      <c r="K51" s="50"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6" customFormat="1" ht="60.75">
      <c r="A52" s="39"/>
      <c r="B52" s="39"/>
      <c r="C52" s="39"/>
      <c r="D52" s="39" t="s">
        <v>67</v>
      </c>
      <c r="E52" s="40">
        <v>1130</v>
      </c>
      <c r="F52" s="40">
        <v>844</v>
      </c>
      <c r="G52" s="34">
        <f>F52/E52</f>
        <v>0.7469026548672566</v>
      </c>
      <c r="H52" s="50">
        <v>0</v>
      </c>
      <c r="I52" s="50">
        <v>0</v>
      </c>
      <c r="J52" s="50">
        <v>0</v>
      </c>
      <c r="K52" s="50"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6" customFormat="1" ht="12.75">
      <c r="A53" s="39"/>
      <c r="B53" s="39"/>
      <c r="C53" s="39"/>
      <c r="D53" s="39"/>
      <c r="E53" s="40"/>
      <c r="F53" s="40"/>
      <c r="G53" s="41"/>
      <c r="H53" s="50"/>
      <c r="I53" s="40"/>
      <c r="J53" s="40"/>
      <c r="K53" s="4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s="37" customFormat="1" ht="24.75">
      <c r="A54" s="32"/>
      <c r="B54" s="32"/>
      <c r="C54" s="32">
        <v>75023</v>
      </c>
      <c r="D54" s="32" t="s">
        <v>68</v>
      </c>
      <c r="E54" s="33">
        <f>SUM(E55:E57)</f>
        <v>33700</v>
      </c>
      <c r="F54" s="33">
        <f>SUM(F55:F57)</f>
        <v>43374</v>
      </c>
      <c r="G54" s="34">
        <f>F54/E54</f>
        <v>1.2870623145400593</v>
      </c>
      <c r="H54" s="35">
        <f>SUM(H55:H57)</f>
        <v>8115</v>
      </c>
      <c r="I54" s="35">
        <f>SUM(I55:I57)</f>
        <v>0</v>
      </c>
      <c r="J54" s="35">
        <f>SUM(J55:J57)</f>
        <v>0</v>
      </c>
      <c r="K54" s="35">
        <f>SUM(K55:K57)</f>
        <v>0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 s="6" customFormat="1" ht="12.75">
      <c r="A55" s="39" t="s">
        <v>69</v>
      </c>
      <c r="B55" s="39"/>
      <c r="C55" s="39"/>
      <c r="D55" s="39" t="s">
        <v>70</v>
      </c>
      <c r="E55" s="40">
        <v>8700</v>
      </c>
      <c r="F55" s="40">
        <v>36660</v>
      </c>
      <c r="G55" s="34">
        <f>F55/E55</f>
        <v>4.213793103448276</v>
      </c>
      <c r="H55" s="50">
        <v>0</v>
      </c>
      <c r="I55" s="50">
        <v>0</v>
      </c>
      <c r="J55" s="50">
        <v>0</v>
      </c>
      <c r="K55" s="50">
        <v>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6" customFormat="1" ht="24.75">
      <c r="A56" s="39"/>
      <c r="B56" s="39"/>
      <c r="C56" s="39"/>
      <c r="D56" s="39" t="s">
        <v>71</v>
      </c>
      <c r="E56" s="40">
        <v>25000</v>
      </c>
      <c r="F56" s="40">
        <v>6714</v>
      </c>
      <c r="G56" s="34">
        <v>0.27</v>
      </c>
      <c r="H56" s="50">
        <v>7865</v>
      </c>
      <c r="I56" s="50">
        <v>0</v>
      </c>
      <c r="J56" s="50">
        <v>0</v>
      </c>
      <c r="K56" s="50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6" customFormat="1" ht="12.75">
      <c r="A57" s="39"/>
      <c r="B57" s="39"/>
      <c r="C57" s="39"/>
      <c r="D57" s="39" t="s">
        <v>72</v>
      </c>
      <c r="E57" s="40">
        <v>0</v>
      </c>
      <c r="F57" s="40">
        <v>0</v>
      </c>
      <c r="G57" s="34"/>
      <c r="H57" s="50">
        <v>250</v>
      </c>
      <c r="I57" s="50">
        <v>0</v>
      </c>
      <c r="J57" s="50">
        <v>0</v>
      </c>
      <c r="K57" s="50">
        <v>0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6" customFormat="1" ht="12.75">
      <c r="A58" s="39"/>
      <c r="B58" s="39"/>
      <c r="C58" s="39"/>
      <c r="D58" s="39"/>
      <c r="E58" s="40"/>
      <c r="F58" s="40"/>
      <c r="G58" s="34"/>
      <c r="H58" s="50"/>
      <c r="I58" s="40"/>
      <c r="J58" s="40"/>
      <c r="K58" s="4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37" customFormat="1" ht="12.75">
      <c r="A59" s="32"/>
      <c r="B59" s="32"/>
      <c r="C59" s="32" t="s">
        <v>73</v>
      </c>
      <c r="D59" s="32" t="s">
        <v>74</v>
      </c>
      <c r="E59" s="33">
        <f>SUM(E60:E61)</f>
        <v>34528</v>
      </c>
      <c r="F59" s="33">
        <f>SUM(F60:F61)</f>
        <v>20906</v>
      </c>
      <c r="G59" s="34">
        <f>(F59/E59)</f>
        <v>0.6054796107506951</v>
      </c>
      <c r="H59" s="35">
        <f>SUM(H60:H61)</f>
        <v>0</v>
      </c>
      <c r="I59" s="35">
        <f>SUM(I60:I61)</f>
        <v>0</v>
      </c>
      <c r="J59" s="35">
        <f>SUM(J60:J61)</f>
        <v>0</v>
      </c>
      <c r="K59" s="35">
        <f>SUM(K60:K61)</f>
        <v>0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s="6" customFormat="1" ht="120.75">
      <c r="A60" s="38" t="s">
        <v>75</v>
      </c>
      <c r="B60" s="38"/>
      <c r="C60" s="38"/>
      <c r="D60" s="59" t="s">
        <v>76</v>
      </c>
      <c r="E60" s="40">
        <v>34528</v>
      </c>
      <c r="F60" s="40">
        <v>20717</v>
      </c>
      <c r="G60" s="41">
        <f>(F60/E60)</f>
        <v>0.6000057924003707</v>
      </c>
      <c r="H60" s="50">
        <v>0</v>
      </c>
      <c r="I60" s="50">
        <v>0</v>
      </c>
      <c r="J60" s="50">
        <v>0</v>
      </c>
      <c r="K60" s="50">
        <v>0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6" customFormat="1" ht="12.75">
      <c r="A61" s="38"/>
      <c r="B61" s="38"/>
      <c r="C61" s="38"/>
      <c r="D61" s="39" t="s">
        <v>77</v>
      </c>
      <c r="E61" s="40">
        <v>0</v>
      </c>
      <c r="F61" s="40">
        <v>189</v>
      </c>
      <c r="G61" s="41"/>
      <c r="H61" s="50">
        <v>0</v>
      </c>
      <c r="I61" s="50">
        <v>0</v>
      </c>
      <c r="J61" s="50">
        <v>0</v>
      </c>
      <c r="K61" s="50">
        <v>0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6" customFormat="1" ht="12.75">
      <c r="A62" s="39"/>
      <c r="B62" s="39"/>
      <c r="C62" s="39"/>
      <c r="D62" s="39"/>
      <c r="E62" s="40"/>
      <c r="F62" s="40"/>
      <c r="G62" s="41"/>
      <c r="H62" s="50"/>
      <c r="I62" s="40"/>
      <c r="J62" s="40"/>
      <c r="K62" s="40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6" customFormat="1" ht="36.75">
      <c r="A63" s="19" t="s">
        <v>78</v>
      </c>
      <c r="B63" s="19">
        <v>751</v>
      </c>
      <c r="C63" s="19"/>
      <c r="D63" s="19" t="s">
        <v>79</v>
      </c>
      <c r="E63" s="20">
        <f>E65</f>
        <v>2700</v>
      </c>
      <c r="F63" s="20">
        <f>F65</f>
        <v>1350</v>
      </c>
      <c r="G63" s="21">
        <f>F63/E63</f>
        <v>0.5</v>
      </c>
      <c r="H63" s="22">
        <f>H65</f>
        <v>0</v>
      </c>
      <c r="I63" s="22">
        <f>I65</f>
        <v>0</v>
      </c>
      <c r="J63" s="22">
        <f>J65</f>
        <v>0</v>
      </c>
      <c r="K63" s="22">
        <f>K65</f>
        <v>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6" customFormat="1" ht="12.75">
      <c r="A64" s="18"/>
      <c r="B64" s="18"/>
      <c r="C64" s="18"/>
      <c r="D64" s="18"/>
      <c r="E64" s="57"/>
      <c r="F64" s="57"/>
      <c r="G64" s="60"/>
      <c r="H64" s="58"/>
      <c r="I64" s="40"/>
      <c r="J64" s="40"/>
      <c r="K64" s="4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37" customFormat="1" ht="24.75">
      <c r="A65" s="32"/>
      <c r="B65" s="32"/>
      <c r="C65" s="32">
        <v>75101</v>
      </c>
      <c r="D65" s="32" t="s">
        <v>80</v>
      </c>
      <c r="E65" s="33">
        <f>E66</f>
        <v>2700</v>
      </c>
      <c r="F65" s="33">
        <f>F66</f>
        <v>1350</v>
      </c>
      <c r="G65" s="34">
        <f>F65/E65</f>
        <v>0.5</v>
      </c>
      <c r="H65" s="35">
        <f>SUM(H66)</f>
        <v>0</v>
      </c>
      <c r="I65" s="35">
        <f>SUM(I66)</f>
        <v>0</v>
      </c>
      <c r="J65" s="35">
        <f>SUM(J66)</f>
        <v>0</v>
      </c>
      <c r="K65" s="35">
        <f>SUM(K66)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s="6" customFormat="1" ht="36.75">
      <c r="A66" s="39" t="s">
        <v>81</v>
      </c>
      <c r="B66" s="39"/>
      <c r="C66" s="39"/>
      <c r="D66" s="39" t="s">
        <v>82</v>
      </c>
      <c r="E66" s="40">
        <v>2700</v>
      </c>
      <c r="F66" s="40">
        <v>1350</v>
      </c>
      <c r="G66" s="41">
        <f>F66/E66</f>
        <v>0.5</v>
      </c>
      <c r="H66" s="50">
        <v>0</v>
      </c>
      <c r="I66" s="50">
        <v>0</v>
      </c>
      <c r="J66" s="50">
        <v>0</v>
      </c>
      <c r="K66" s="50">
        <v>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6" customFormat="1" ht="12.75">
      <c r="A67" s="39"/>
      <c r="B67" s="39"/>
      <c r="C67" s="39"/>
      <c r="D67" s="49"/>
      <c r="E67" s="40"/>
      <c r="F67" s="40"/>
      <c r="G67" s="34"/>
      <c r="H67" s="50"/>
      <c r="I67" s="40"/>
      <c r="J67" s="40"/>
      <c r="K67" s="4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56" customFormat="1" ht="24.75">
      <c r="A68" s="19" t="s">
        <v>83</v>
      </c>
      <c r="B68" s="19">
        <v>754</v>
      </c>
      <c r="C68" s="19"/>
      <c r="D68" s="19" t="s">
        <v>84</v>
      </c>
      <c r="E68" s="20">
        <f>SUM(E70)</f>
        <v>10246</v>
      </c>
      <c r="F68" s="20">
        <f>SUM(F70:F70)</f>
        <v>5373</v>
      </c>
      <c r="G68" s="21">
        <f>F68/E68</f>
        <v>0.5243997657622487</v>
      </c>
      <c r="H68" s="22">
        <f>H70</f>
        <v>0</v>
      </c>
      <c r="I68" s="22">
        <f>I70</f>
        <v>0</v>
      </c>
      <c r="J68" s="22">
        <f>J70</f>
        <v>0</v>
      </c>
      <c r="K68" s="22">
        <f>K70</f>
        <v>0</v>
      </c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1:29" s="31" customFormat="1" ht="12.75">
      <c r="A69" s="25"/>
      <c r="B69" s="25"/>
      <c r="C69" s="25"/>
      <c r="D69" s="25"/>
      <c r="E69" s="26"/>
      <c r="F69" s="26"/>
      <c r="G69" s="27"/>
      <c r="H69" s="28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spans="1:29" s="37" customFormat="1" ht="12.75">
      <c r="A70" s="32"/>
      <c r="B70" s="32"/>
      <c r="C70" s="32">
        <v>75414</v>
      </c>
      <c r="D70" s="32" t="s">
        <v>85</v>
      </c>
      <c r="E70" s="33">
        <f>E71</f>
        <v>10246</v>
      </c>
      <c r="F70" s="33">
        <f>F71</f>
        <v>5373</v>
      </c>
      <c r="G70" s="34">
        <f>F70/E70</f>
        <v>0.5243997657622487</v>
      </c>
      <c r="H70" s="35">
        <f>SUM(H71)</f>
        <v>0</v>
      </c>
      <c r="I70" s="35">
        <f>SUM(I71)</f>
        <v>0</v>
      </c>
      <c r="J70" s="35">
        <f>SUM(J71)</f>
        <v>0</v>
      </c>
      <c r="K70" s="35">
        <f>SUM(K71)</f>
        <v>0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1:29" s="6" customFormat="1" ht="24.75">
      <c r="A71" s="39" t="s">
        <v>86</v>
      </c>
      <c r="B71" s="39"/>
      <c r="C71" s="39"/>
      <c r="D71" s="39" t="s">
        <v>87</v>
      </c>
      <c r="E71" s="40">
        <v>10246</v>
      </c>
      <c r="F71" s="40">
        <v>5373</v>
      </c>
      <c r="G71" s="41">
        <f>F71/E71</f>
        <v>0.5243997657622487</v>
      </c>
      <c r="H71" s="50">
        <v>0</v>
      </c>
      <c r="I71" s="50">
        <v>0</v>
      </c>
      <c r="J71" s="50">
        <v>0</v>
      </c>
      <c r="K71" s="50">
        <v>0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6" customFormat="1" ht="12.75">
      <c r="A72" s="39"/>
      <c r="B72" s="39"/>
      <c r="C72" s="39"/>
      <c r="D72" s="39"/>
      <c r="E72" s="40"/>
      <c r="F72" s="40"/>
      <c r="G72" s="41"/>
      <c r="H72" s="40"/>
      <c r="I72" s="40"/>
      <c r="J72" s="40"/>
      <c r="K72" s="4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56" customFormat="1" ht="48.75">
      <c r="A73" s="19" t="s">
        <v>88</v>
      </c>
      <c r="B73" s="19">
        <v>756</v>
      </c>
      <c r="C73" s="19"/>
      <c r="D73" s="19" t="s">
        <v>89</v>
      </c>
      <c r="E73" s="20">
        <f>E75+E79+E88+E100+E105+M66</f>
        <v>6829814</v>
      </c>
      <c r="F73" s="20">
        <f>F75+F79+F88+F100+F105+N66</f>
        <v>3443363</v>
      </c>
      <c r="G73" s="43">
        <f>F73/E73</f>
        <v>0.504166438500375</v>
      </c>
      <c r="H73" s="20">
        <f>H105+H100+H88+H79+H75</f>
        <v>1986591</v>
      </c>
      <c r="I73" s="20">
        <f>I105+I100+I88+I79+I75</f>
        <v>13394</v>
      </c>
      <c r="J73" s="20">
        <f>J105+J100+J88+J79+J75</f>
        <v>257145</v>
      </c>
      <c r="K73" s="20">
        <f>K105+K100+K88+K79+K75</f>
        <v>130322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1:29" s="31" customFormat="1" ht="12.75">
      <c r="A74" s="25"/>
      <c r="B74" s="25"/>
      <c r="C74" s="25"/>
      <c r="D74" s="25"/>
      <c r="E74" s="26"/>
      <c r="F74" s="26"/>
      <c r="G74" s="34"/>
      <c r="H74" s="28"/>
      <c r="I74" s="26"/>
      <c r="J74" s="26"/>
      <c r="K74" s="26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5" spans="1:29" s="37" customFormat="1" ht="24.75">
      <c r="A75" s="32"/>
      <c r="B75" s="32"/>
      <c r="C75" s="32">
        <v>75601</v>
      </c>
      <c r="D75" s="32" t="s">
        <v>90</v>
      </c>
      <c r="E75" s="33">
        <f>SUM(E76:E77)</f>
        <v>22718</v>
      </c>
      <c r="F75" s="33">
        <f>SUM(F76:F77)</f>
        <v>4330</v>
      </c>
      <c r="G75" s="34">
        <f>F75/E75</f>
        <v>0.19059776388766617</v>
      </c>
      <c r="H75" s="35">
        <f>SUM(H76:H77)</f>
        <v>23621</v>
      </c>
      <c r="I75" s="35">
        <f>SUM(I76:I77)</f>
        <v>101</v>
      </c>
      <c r="J75" s="35">
        <f>SUM(J76:J77)</f>
        <v>0</v>
      </c>
      <c r="K75" s="35">
        <f>SUM(K76:K77)</f>
        <v>0</v>
      </c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 s="6" customFormat="1" ht="45" customHeight="1">
      <c r="A76" s="38" t="s">
        <v>91</v>
      </c>
      <c r="B76" s="38"/>
      <c r="C76" s="38"/>
      <c r="D76" s="39" t="s">
        <v>92</v>
      </c>
      <c r="E76" s="40">
        <v>21218</v>
      </c>
      <c r="F76" s="40">
        <v>4277</v>
      </c>
      <c r="G76" s="41">
        <f>F76/E76</f>
        <v>0.20157413516825337</v>
      </c>
      <c r="H76" s="50">
        <v>23621</v>
      </c>
      <c r="I76" s="40">
        <v>101</v>
      </c>
      <c r="J76" s="40">
        <v>0</v>
      </c>
      <c r="K76" s="40">
        <v>0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s="6" customFormat="1" ht="48.75">
      <c r="A77" s="38" t="s">
        <v>93</v>
      </c>
      <c r="B77" s="38"/>
      <c r="C77" s="38"/>
      <c r="D77" s="39" t="s">
        <v>94</v>
      </c>
      <c r="E77" s="40">
        <v>1500</v>
      </c>
      <c r="F77" s="40">
        <v>53</v>
      </c>
      <c r="G77" s="41">
        <f>F77/E77</f>
        <v>0.035333333333333335</v>
      </c>
      <c r="H77" s="50">
        <v>0</v>
      </c>
      <c r="I77" s="40">
        <v>0</v>
      </c>
      <c r="J77" s="40">
        <v>0</v>
      </c>
      <c r="K77" s="40">
        <v>0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s="6" customFormat="1" ht="12.75">
      <c r="A78" s="39"/>
      <c r="B78" s="39"/>
      <c r="C78" s="39"/>
      <c r="D78" s="39"/>
      <c r="E78" s="40"/>
      <c r="F78" s="40"/>
      <c r="G78" s="41"/>
      <c r="H78" s="50"/>
      <c r="I78" s="40"/>
      <c r="J78" s="40"/>
      <c r="K78" s="4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s="6" customFormat="1" ht="60.75">
      <c r="A79" s="39"/>
      <c r="B79" s="39"/>
      <c r="C79" s="32">
        <v>75615</v>
      </c>
      <c r="D79" s="61" t="s">
        <v>95</v>
      </c>
      <c r="E79" s="33">
        <f>SUM(E80:E85)</f>
        <v>3038603</v>
      </c>
      <c r="F79" s="33">
        <f>SUM(F80:F85)</f>
        <v>1441646</v>
      </c>
      <c r="G79" s="34">
        <f aca="true" t="shared" si="0" ref="G79:G85">F79/E79</f>
        <v>0.4744436834953431</v>
      </c>
      <c r="H79" s="35">
        <f>SUM(H80:H85)</f>
        <v>1675592</v>
      </c>
      <c r="I79" s="35">
        <f>SUM(I80:I85)</f>
        <v>101</v>
      </c>
      <c r="J79" s="35">
        <f>SUM(J80:J85)</f>
        <v>88506</v>
      </c>
      <c r="K79" s="35">
        <f>SUM(K80:K85)</f>
        <v>110910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s="6" customFormat="1" ht="47.25" customHeight="1">
      <c r="A80" s="38" t="s">
        <v>96</v>
      </c>
      <c r="B80" s="38"/>
      <c r="C80" s="38"/>
      <c r="D80" s="39" t="s">
        <v>97</v>
      </c>
      <c r="E80" s="40">
        <v>2947570</v>
      </c>
      <c r="F80" s="40">
        <v>1374587</v>
      </c>
      <c r="G80" s="41">
        <f t="shared" si="0"/>
        <v>0.4663458374186194</v>
      </c>
      <c r="H80" s="50">
        <v>1156580</v>
      </c>
      <c r="I80" s="40">
        <v>76</v>
      </c>
      <c r="J80" s="40">
        <v>81725</v>
      </c>
      <c r="K80" s="40">
        <v>110910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s="6" customFormat="1" ht="12.75">
      <c r="A81" s="38"/>
      <c r="B81" s="38"/>
      <c r="C81" s="38"/>
      <c r="D81" s="39" t="s">
        <v>98</v>
      </c>
      <c r="E81" s="40">
        <v>7140</v>
      </c>
      <c r="F81" s="40">
        <v>4112</v>
      </c>
      <c r="G81" s="41">
        <f t="shared" si="0"/>
        <v>0.5759103641456582</v>
      </c>
      <c r="H81" s="50">
        <v>2</v>
      </c>
      <c r="I81" s="40">
        <v>25</v>
      </c>
      <c r="J81" s="40">
        <v>0</v>
      </c>
      <c r="K81" s="40">
        <v>0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6" customFormat="1" ht="17.25" customHeight="1">
      <c r="A82" s="38"/>
      <c r="B82" s="38"/>
      <c r="C82" s="38"/>
      <c r="D82" s="39" t="s">
        <v>99</v>
      </c>
      <c r="E82" s="40">
        <v>54600</v>
      </c>
      <c r="F82" s="40">
        <v>31623</v>
      </c>
      <c r="G82" s="41">
        <f t="shared" si="0"/>
        <v>0.5791758241758241</v>
      </c>
      <c r="H82" s="50">
        <v>2</v>
      </c>
      <c r="I82" s="40">
        <v>0</v>
      </c>
      <c r="J82" s="40">
        <v>0</v>
      </c>
      <c r="K82" s="40">
        <v>0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s="6" customFormat="1" ht="25.5" customHeight="1">
      <c r="A83" s="38"/>
      <c r="B83" s="38"/>
      <c r="C83" s="38"/>
      <c r="D83" s="39" t="s">
        <v>100</v>
      </c>
      <c r="E83" s="40">
        <v>5780</v>
      </c>
      <c r="F83" s="40">
        <v>16280</v>
      </c>
      <c r="G83" s="41">
        <f t="shared" si="0"/>
        <v>2.8166089965397925</v>
      </c>
      <c r="H83" s="50">
        <v>0</v>
      </c>
      <c r="I83" s="40">
        <v>0</v>
      </c>
      <c r="J83" s="40">
        <v>6781</v>
      </c>
      <c r="K83" s="40">
        <v>0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s="6" customFormat="1" ht="12.75">
      <c r="A84" s="38"/>
      <c r="B84" s="38"/>
      <c r="C84" s="38"/>
      <c r="D84" s="39" t="s">
        <v>101</v>
      </c>
      <c r="E84" s="40">
        <v>3013</v>
      </c>
      <c r="F84" s="40">
        <v>1638</v>
      </c>
      <c r="G84" s="41">
        <f t="shared" si="0"/>
        <v>0.5436442084301361</v>
      </c>
      <c r="H84" s="40">
        <v>0</v>
      </c>
      <c r="I84" s="40">
        <v>0</v>
      </c>
      <c r="J84" s="40">
        <v>0</v>
      </c>
      <c r="K84" s="40">
        <v>0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s="6" customFormat="1" ht="24.75">
      <c r="A85" s="38"/>
      <c r="B85" s="38"/>
      <c r="C85" s="38"/>
      <c r="D85" s="39" t="s">
        <v>102</v>
      </c>
      <c r="E85" s="40">
        <v>20500</v>
      </c>
      <c r="F85" s="40">
        <v>13406</v>
      </c>
      <c r="G85" s="41">
        <f t="shared" si="0"/>
        <v>0.6539512195121951</v>
      </c>
      <c r="H85" s="40">
        <v>519008</v>
      </c>
      <c r="I85" s="40">
        <v>0</v>
      </c>
      <c r="J85" s="40">
        <v>0</v>
      </c>
      <c r="K85" s="40">
        <v>0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s="6" customFormat="1" ht="60.75">
      <c r="A86" s="38"/>
      <c r="B86" s="38"/>
      <c r="C86" s="38"/>
      <c r="D86" s="62" t="s">
        <v>103</v>
      </c>
      <c r="E86" s="40"/>
      <c r="F86" s="40"/>
      <c r="G86" s="41"/>
      <c r="H86" s="50"/>
      <c r="I86" s="40"/>
      <c r="J86" s="40"/>
      <c r="K86" s="4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6" customFormat="1" ht="12.75">
      <c r="A87" s="39"/>
      <c r="B87" s="39"/>
      <c r="C87" s="32"/>
      <c r="D87" s="32"/>
      <c r="E87" s="33"/>
      <c r="F87" s="33"/>
      <c r="G87" s="34"/>
      <c r="H87" s="35"/>
      <c r="I87" s="35"/>
      <c r="J87" s="35"/>
      <c r="K87" s="3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37" customFormat="1" ht="60.75">
      <c r="A88" s="32"/>
      <c r="B88" s="32"/>
      <c r="C88" s="32" t="s">
        <v>104</v>
      </c>
      <c r="D88" s="32" t="s">
        <v>105</v>
      </c>
      <c r="E88" s="33">
        <f>SUM(E89:E97)</f>
        <v>967754</v>
      </c>
      <c r="F88" s="33">
        <f>SUM(F89:F97)</f>
        <v>661534</v>
      </c>
      <c r="G88" s="34">
        <f aca="true" t="shared" si="1" ref="G88:G97">(F88/E88)</f>
        <v>0.6835766114115778</v>
      </c>
      <c r="H88" s="35">
        <f>SUM(H89:H97)</f>
        <v>286116</v>
      </c>
      <c r="I88" s="35">
        <f>SUM(I89:I97)</f>
        <v>8568</v>
      </c>
      <c r="J88" s="35">
        <f>SUM(J89:J97)</f>
        <v>168639</v>
      </c>
      <c r="K88" s="35">
        <f>SUM(K89:K97)</f>
        <v>19412</v>
      </c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 s="66" customFormat="1" ht="31.5" customHeight="1">
      <c r="A89" s="63" t="s">
        <v>106</v>
      </c>
      <c r="B89" s="63"/>
      <c r="C89" s="63"/>
      <c r="D89" s="49" t="s">
        <v>107</v>
      </c>
      <c r="E89" s="64">
        <v>672029</v>
      </c>
      <c r="F89" s="64">
        <v>491277</v>
      </c>
      <c r="G89" s="41">
        <f t="shared" si="1"/>
        <v>0.7310354166263658</v>
      </c>
      <c r="H89" s="50">
        <v>97010</v>
      </c>
      <c r="I89" s="64">
        <v>3457</v>
      </c>
      <c r="J89" s="64">
        <v>145298</v>
      </c>
      <c r="K89" s="64">
        <v>9556</v>
      </c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</row>
    <row r="90" spans="1:29" s="66" customFormat="1" ht="12.75">
      <c r="A90" s="63"/>
      <c r="B90" s="63"/>
      <c r="C90" s="63"/>
      <c r="D90" s="49" t="s">
        <v>108</v>
      </c>
      <c r="E90" s="64">
        <v>83500</v>
      </c>
      <c r="F90" s="64">
        <v>55537</v>
      </c>
      <c r="G90" s="41">
        <f t="shared" si="1"/>
        <v>0.6651137724550898</v>
      </c>
      <c r="H90" s="50">
        <v>5013</v>
      </c>
      <c r="I90" s="64">
        <v>173</v>
      </c>
      <c r="J90" s="64">
        <v>0</v>
      </c>
      <c r="K90" s="64">
        <v>1330</v>
      </c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</row>
    <row r="91" spans="1:29" s="66" customFormat="1" ht="12.75">
      <c r="A91" s="63"/>
      <c r="B91" s="63"/>
      <c r="C91" s="63"/>
      <c r="D91" s="49" t="s">
        <v>109</v>
      </c>
      <c r="E91" s="64">
        <v>5758</v>
      </c>
      <c r="F91" s="64">
        <v>3378</v>
      </c>
      <c r="G91" s="41">
        <f t="shared" si="1"/>
        <v>0.5866620354289684</v>
      </c>
      <c r="H91" s="50">
        <v>277</v>
      </c>
      <c r="I91" s="64">
        <v>66</v>
      </c>
      <c r="J91" s="64">
        <v>0</v>
      </c>
      <c r="K91" s="64">
        <v>0</v>
      </c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</row>
    <row r="92" spans="1:29" s="66" customFormat="1" ht="24.75">
      <c r="A92" s="63"/>
      <c r="B92" s="63"/>
      <c r="C92" s="63"/>
      <c r="D92" s="49" t="s">
        <v>110</v>
      </c>
      <c r="E92" s="64">
        <v>92680</v>
      </c>
      <c r="F92" s="64">
        <v>44842</v>
      </c>
      <c r="G92" s="41">
        <f t="shared" si="1"/>
        <v>0.4838368580060423</v>
      </c>
      <c r="H92" s="50">
        <v>72909</v>
      </c>
      <c r="I92" s="64">
        <v>323</v>
      </c>
      <c r="J92" s="64">
        <v>23341</v>
      </c>
      <c r="K92" s="64">
        <v>5187</v>
      </c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</row>
    <row r="93" spans="1:29" s="66" customFormat="1" ht="12.75">
      <c r="A93" s="63"/>
      <c r="B93" s="63"/>
      <c r="C93" s="63"/>
      <c r="D93" s="49" t="s">
        <v>111</v>
      </c>
      <c r="E93" s="64">
        <v>16100</v>
      </c>
      <c r="F93" s="64">
        <v>13614</v>
      </c>
      <c r="G93" s="41">
        <f t="shared" si="1"/>
        <v>0.8455900621118012</v>
      </c>
      <c r="H93" s="50">
        <v>125</v>
      </c>
      <c r="I93" s="64">
        <v>794</v>
      </c>
      <c r="J93" s="64">
        <v>0</v>
      </c>
      <c r="K93" s="64">
        <v>0</v>
      </c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</row>
    <row r="94" spans="1:29" s="66" customFormat="1" ht="17.25" customHeight="1">
      <c r="A94" s="63"/>
      <c r="B94" s="63"/>
      <c r="C94" s="63"/>
      <c r="D94" s="49" t="s">
        <v>112</v>
      </c>
      <c r="E94" s="64">
        <v>6000</v>
      </c>
      <c r="F94" s="64">
        <v>4453</v>
      </c>
      <c r="G94" s="41">
        <f t="shared" si="1"/>
        <v>0.7421666666666666</v>
      </c>
      <c r="H94" s="50">
        <v>2070</v>
      </c>
      <c r="I94" s="64">
        <v>14</v>
      </c>
      <c r="J94" s="64">
        <v>0</v>
      </c>
      <c r="K94" s="64">
        <v>62</v>
      </c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</row>
    <row r="95" spans="1:29" s="66" customFormat="1" ht="12.75">
      <c r="A95" s="63"/>
      <c r="B95" s="63"/>
      <c r="C95" s="63"/>
      <c r="D95" s="49" t="s">
        <v>113</v>
      </c>
      <c r="E95" s="64">
        <v>6000</v>
      </c>
      <c r="F95" s="64">
        <v>2530</v>
      </c>
      <c r="G95" s="41">
        <f t="shared" si="1"/>
        <v>0.4216666666666667</v>
      </c>
      <c r="H95" s="50">
        <v>0</v>
      </c>
      <c r="I95" s="64">
        <v>0</v>
      </c>
      <c r="J95" s="64">
        <v>0</v>
      </c>
      <c r="K95" s="64">
        <v>0</v>
      </c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</row>
    <row r="96" spans="1:29" s="66" customFormat="1" ht="12.75" customHeight="1">
      <c r="A96" s="63"/>
      <c r="B96" s="63"/>
      <c r="C96" s="63"/>
      <c r="D96" s="49" t="s">
        <v>114</v>
      </c>
      <c r="E96" s="64">
        <v>56987</v>
      </c>
      <c r="F96" s="64">
        <v>35853</v>
      </c>
      <c r="G96" s="41">
        <f t="shared" si="1"/>
        <v>0.6291434888658817</v>
      </c>
      <c r="H96" s="50">
        <v>101</v>
      </c>
      <c r="I96" s="50">
        <v>3741</v>
      </c>
      <c r="J96" s="50">
        <v>0</v>
      </c>
      <c r="K96" s="50">
        <v>0</v>
      </c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</row>
    <row r="97" spans="1:29" s="66" customFormat="1" ht="12.75">
      <c r="A97" s="63"/>
      <c r="B97" s="63"/>
      <c r="C97" s="63"/>
      <c r="D97" s="49" t="s">
        <v>115</v>
      </c>
      <c r="E97" s="64">
        <v>28700</v>
      </c>
      <c r="F97" s="64">
        <v>10050</v>
      </c>
      <c r="G97" s="41">
        <f t="shared" si="1"/>
        <v>0.3501742160278746</v>
      </c>
      <c r="H97" s="50">
        <v>108611</v>
      </c>
      <c r="I97" s="50">
        <v>0</v>
      </c>
      <c r="J97" s="50">
        <v>0</v>
      </c>
      <c r="K97" s="50">
        <v>3277</v>
      </c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</row>
    <row r="98" spans="1:29" s="66" customFormat="1" ht="132.75">
      <c r="A98" s="63"/>
      <c r="B98" s="63"/>
      <c r="C98" s="63"/>
      <c r="D98" s="62" t="s">
        <v>116</v>
      </c>
      <c r="E98" s="64"/>
      <c r="F98" s="64"/>
      <c r="G98" s="41"/>
      <c r="H98" s="50"/>
      <c r="I98" s="50"/>
      <c r="J98" s="50"/>
      <c r="K98" s="50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</row>
    <row r="99" spans="1:29" s="6" customFormat="1" ht="12.75">
      <c r="A99" s="39"/>
      <c r="B99" s="39"/>
      <c r="C99" s="32"/>
      <c r="D99" s="32"/>
      <c r="E99" s="33"/>
      <c r="F99" s="33"/>
      <c r="G99" s="34"/>
      <c r="H99" s="35"/>
      <c r="I99" s="35"/>
      <c r="J99" s="35"/>
      <c r="K99" s="3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37" customFormat="1" ht="36.75">
      <c r="A100" s="32"/>
      <c r="B100" s="32"/>
      <c r="C100" s="32" t="s">
        <v>117</v>
      </c>
      <c r="D100" s="32" t="s">
        <v>118</v>
      </c>
      <c r="E100" s="33">
        <f>SUM(E101:E103)</f>
        <v>202000</v>
      </c>
      <c r="F100" s="33">
        <f>SUM(F101:F103)</f>
        <v>132682</v>
      </c>
      <c r="G100" s="34">
        <f>(F100/E100)</f>
        <v>0.6568415841584159</v>
      </c>
      <c r="H100" s="35">
        <f>SUM(H101:H103)</f>
        <v>1262</v>
      </c>
      <c r="I100" s="35">
        <f>SUM(I101:I103)</f>
        <v>0</v>
      </c>
      <c r="J100" s="35">
        <f>SUM(J101:J103)</f>
        <v>0</v>
      </c>
      <c r="K100" s="35">
        <f>SUM(K101:K103)</f>
        <v>0</v>
      </c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</row>
    <row r="101" spans="1:29" s="6" customFormat="1" ht="12.75">
      <c r="A101" s="39" t="s">
        <v>119</v>
      </c>
      <c r="B101" s="39"/>
      <c r="C101" s="39"/>
      <c r="D101" s="39" t="s">
        <v>120</v>
      </c>
      <c r="E101" s="40">
        <v>45000</v>
      </c>
      <c r="F101" s="40">
        <v>14191</v>
      </c>
      <c r="G101" s="41">
        <f>F101/E101</f>
        <v>0.31535555555555556</v>
      </c>
      <c r="H101" s="50">
        <v>1262</v>
      </c>
      <c r="I101" s="40">
        <v>0</v>
      </c>
      <c r="J101" s="40">
        <v>0</v>
      </c>
      <c r="K101" s="40">
        <v>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s="6" customFormat="1" ht="24.75">
      <c r="A102" s="39"/>
      <c r="B102" s="39"/>
      <c r="C102" s="39"/>
      <c r="D102" s="39" t="s">
        <v>121</v>
      </c>
      <c r="E102" s="40">
        <v>145000</v>
      </c>
      <c r="F102" s="40">
        <v>107523</v>
      </c>
      <c r="G102" s="41">
        <f>F102/E102</f>
        <v>0.7415379310344827</v>
      </c>
      <c r="H102" s="50">
        <v>0</v>
      </c>
      <c r="I102" s="40">
        <v>0</v>
      </c>
      <c r="J102" s="40">
        <v>0</v>
      </c>
      <c r="K102" s="40">
        <v>0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s="6" customFormat="1" ht="12.75">
      <c r="A103" s="39"/>
      <c r="B103" s="39"/>
      <c r="C103" s="39"/>
      <c r="D103" s="39" t="s">
        <v>122</v>
      </c>
      <c r="E103" s="40">
        <v>12000</v>
      </c>
      <c r="F103" s="40">
        <v>10968</v>
      </c>
      <c r="G103" s="41">
        <f>F103/E103</f>
        <v>0.914</v>
      </c>
      <c r="H103" s="50">
        <v>0</v>
      </c>
      <c r="I103" s="40">
        <v>0</v>
      </c>
      <c r="J103" s="40">
        <v>0</v>
      </c>
      <c r="K103" s="40">
        <v>0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s="6" customFormat="1" ht="12.75">
      <c r="A104" s="39"/>
      <c r="B104" s="39"/>
      <c r="C104" s="39"/>
      <c r="D104" s="39"/>
      <c r="E104" s="40"/>
      <c r="F104" s="40"/>
      <c r="G104" s="41"/>
      <c r="H104" s="50"/>
      <c r="I104" s="40"/>
      <c r="J104" s="40"/>
      <c r="K104" s="4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s="6" customFormat="1" ht="24.75">
      <c r="A105" s="39"/>
      <c r="B105" s="39"/>
      <c r="C105" s="32">
        <v>75621</v>
      </c>
      <c r="D105" s="32" t="s">
        <v>123</v>
      </c>
      <c r="E105" s="33">
        <f>SUM(E106:E107)</f>
        <v>2598739</v>
      </c>
      <c r="F105" s="33">
        <f>SUM(F106:F107)</f>
        <v>1203171</v>
      </c>
      <c r="G105" s="34">
        <f>(F105/E105)</f>
        <v>0.4629826234954722</v>
      </c>
      <c r="H105" s="35">
        <f>SUM(H106:H107)</f>
        <v>0</v>
      </c>
      <c r="I105" s="33">
        <f>SUM(I106:I107)</f>
        <v>4624</v>
      </c>
      <c r="J105" s="33">
        <f>SUM(J106:J107)</f>
        <v>0</v>
      </c>
      <c r="K105" s="33">
        <f>SUM(K106:K107)</f>
        <v>0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6" customFormat="1" ht="24.75">
      <c r="A106" s="39" t="s">
        <v>124</v>
      </c>
      <c r="B106" s="39"/>
      <c r="C106" s="39"/>
      <c r="D106" s="39" t="s">
        <v>125</v>
      </c>
      <c r="E106" s="40">
        <v>2578139</v>
      </c>
      <c r="F106" s="40">
        <v>1169030</v>
      </c>
      <c r="G106" s="41">
        <f>(F106/E106)</f>
        <v>0.45343947708017296</v>
      </c>
      <c r="H106" s="50">
        <v>0</v>
      </c>
      <c r="I106" s="40">
        <v>0</v>
      </c>
      <c r="J106" s="40">
        <v>0</v>
      </c>
      <c r="K106" s="40">
        <v>0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6" customFormat="1" ht="24.75">
      <c r="A107" s="39"/>
      <c r="B107" s="39"/>
      <c r="C107" s="39"/>
      <c r="D107" s="39" t="s">
        <v>126</v>
      </c>
      <c r="E107" s="40">
        <v>20600</v>
      </c>
      <c r="F107" s="40">
        <v>34141</v>
      </c>
      <c r="G107" s="41">
        <f>(F107/E107)</f>
        <v>1.6573300970873786</v>
      </c>
      <c r="H107" s="50">
        <v>0</v>
      </c>
      <c r="I107" s="40">
        <v>4624</v>
      </c>
      <c r="J107" s="40">
        <v>0</v>
      </c>
      <c r="K107" s="40">
        <v>0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6" customFormat="1" ht="12.75">
      <c r="A108" s="39"/>
      <c r="B108" s="39"/>
      <c r="C108" s="39"/>
      <c r="D108" s="39"/>
      <c r="E108" s="40"/>
      <c r="F108" s="40"/>
      <c r="G108" s="41"/>
      <c r="H108" s="50"/>
      <c r="I108" s="40"/>
      <c r="J108" s="40"/>
      <c r="K108" s="4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45" customFormat="1" ht="12.75">
      <c r="A109" s="19" t="s">
        <v>127</v>
      </c>
      <c r="B109" s="19">
        <v>758</v>
      </c>
      <c r="C109" s="19"/>
      <c r="D109" s="19" t="s">
        <v>128</v>
      </c>
      <c r="E109" s="20">
        <f>E111+E114+E116+E119</f>
        <v>8307017</v>
      </c>
      <c r="F109" s="20">
        <f>F111+F114+F119</f>
        <v>4848872</v>
      </c>
      <c r="G109" s="21">
        <f>F109/E109</f>
        <v>0.5837079664096029</v>
      </c>
      <c r="H109" s="22">
        <f>H111+H114+H116</f>
        <v>0</v>
      </c>
      <c r="I109" s="22">
        <f>I111+I114+I116</f>
        <v>0</v>
      </c>
      <c r="J109" s="22">
        <f>J111+J114+J116</f>
        <v>0</v>
      </c>
      <c r="K109" s="22">
        <f>K111+K114+K116</f>
        <v>0</v>
      </c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</row>
    <row r="110" spans="1:29" s="24" customFormat="1" ht="12.75">
      <c r="A110" s="25"/>
      <c r="B110" s="25"/>
      <c r="C110" s="25"/>
      <c r="D110" s="25"/>
      <c r="E110" s="26"/>
      <c r="F110" s="26"/>
      <c r="G110" s="27"/>
      <c r="H110" s="28"/>
      <c r="I110" s="29"/>
      <c r="J110" s="29"/>
      <c r="K110" s="29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1:29" s="6" customFormat="1" ht="24.75">
      <c r="A111" s="32"/>
      <c r="B111" s="32"/>
      <c r="C111" s="32">
        <v>75801</v>
      </c>
      <c r="D111" s="32" t="s">
        <v>129</v>
      </c>
      <c r="E111" s="33">
        <v>6069857</v>
      </c>
      <c r="F111" s="33">
        <v>3735296</v>
      </c>
      <c r="G111" s="34">
        <f>F111/E111</f>
        <v>0.6153845140009064</v>
      </c>
      <c r="H111" s="35">
        <v>0</v>
      </c>
      <c r="I111" s="35">
        <v>0</v>
      </c>
      <c r="J111" s="35">
        <v>0</v>
      </c>
      <c r="K111" s="35">
        <v>0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s="6" customFormat="1" ht="12.75">
      <c r="A112" s="39"/>
      <c r="B112" s="39"/>
      <c r="C112" s="39"/>
      <c r="D112" s="39"/>
      <c r="E112" s="40"/>
      <c r="F112" s="40"/>
      <c r="G112" s="41"/>
      <c r="H112" s="50"/>
      <c r="I112" s="40"/>
      <c r="J112" s="40"/>
      <c r="K112" s="4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s="6" customFormat="1" ht="12.75">
      <c r="A113" s="39"/>
      <c r="B113" s="39"/>
      <c r="C113" s="39"/>
      <c r="D113" s="39"/>
      <c r="E113" s="40"/>
      <c r="F113" s="40"/>
      <c r="G113" s="41"/>
      <c r="H113" s="50"/>
      <c r="I113" s="40"/>
      <c r="J113" s="40"/>
      <c r="K113" s="4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s="37" customFormat="1" ht="24.75">
      <c r="A114" s="32"/>
      <c r="B114" s="32"/>
      <c r="C114" s="32">
        <v>75807</v>
      </c>
      <c r="D114" s="32" t="s">
        <v>130</v>
      </c>
      <c r="E114" s="33">
        <v>954675</v>
      </c>
      <c r="F114" s="33">
        <v>477336</v>
      </c>
      <c r="G114" s="34">
        <f>F114/E114</f>
        <v>0.49999842878466494</v>
      </c>
      <c r="H114" s="35">
        <v>0</v>
      </c>
      <c r="I114" s="35">
        <v>0</v>
      </c>
      <c r="J114" s="35">
        <v>0</v>
      </c>
      <c r="K114" s="35">
        <v>0</v>
      </c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</row>
    <row r="115" spans="1:29" s="6" customFormat="1" ht="12.75">
      <c r="A115" s="39"/>
      <c r="B115" s="39"/>
      <c r="C115" s="39"/>
      <c r="D115" s="39"/>
      <c r="E115" s="40"/>
      <c r="F115" s="40"/>
      <c r="G115" s="34"/>
      <c r="H115" s="50"/>
      <c r="I115" s="40"/>
      <c r="J115" s="40"/>
      <c r="K115" s="4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6" customFormat="1" ht="12.75">
      <c r="A116" s="39"/>
      <c r="B116" s="39"/>
      <c r="C116" s="32">
        <v>75814</v>
      </c>
      <c r="D116" s="32" t="s">
        <v>131</v>
      </c>
      <c r="E116" s="33">
        <f>E117</f>
        <v>10000</v>
      </c>
      <c r="F116" s="33">
        <f>F117</f>
        <v>0</v>
      </c>
      <c r="G116" s="34">
        <f>F116/E116</f>
        <v>0</v>
      </c>
      <c r="H116" s="35">
        <f>H117</f>
        <v>0</v>
      </c>
      <c r="I116" s="35">
        <f>I117</f>
        <v>0</v>
      </c>
      <c r="J116" s="35">
        <f>J117</f>
        <v>0</v>
      </c>
      <c r="K116" s="35">
        <f>K117</f>
        <v>0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6" customFormat="1" ht="12.75">
      <c r="A117" s="38" t="s">
        <v>132</v>
      </c>
      <c r="B117" s="38"/>
      <c r="C117" s="38"/>
      <c r="D117" s="49" t="s">
        <v>133</v>
      </c>
      <c r="E117" s="64">
        <v>10000</v>
      </c>
      <c r="F117" s="64">
        <v>0</v>
      </c>
      <c r="G117" s="34">
        <f>F117/E117</f>
        <v>0</v>
      </c>
      <c r="H117" s="64">
        <v>0</v>
      </c>
      <c r="I117" s="64">
        <v>0</v>
      </c>
      <c r="J117" s="64">
        <v>0</v>
      </c>
      <c r="K117" s="64">
        <v>0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6" customFormat="1" ht="12.75">
      <c r="A118" s="38"/>
      <c r="B118" s="38"/>
      <c r="C118" s="38"/>
      <c r="D118" s="49"/>
      <c r="E118" s="64"/>
      <c r="F118" s="64"/>
      <c r="G118" s="34"/>
      <c r="H118" s="50"/>
      <c r="I118" s="33"/>
      <c r="J118" s="33"/>
      <c r="K118" s="3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s="37" customFormat="1" ht="24.75">
      <c r="A119" s="67"/>
      <c r="B119" s="67"/>
      <c r="C119" s="67" t="s">
        <v>134</v>
      </c>
      <c r="D119" s="32" t="s">
        <v>135</v>
      </c>
      <c r="E119" s="33">
        <v>1272485</v>
      </c>
      <c r="F119" s="33">
        <v>636240</v>
      </c>
      <c r="G119" s="34">
        <f>(F119/E119)</f>
        <v>0.4999980353402987</v>
      </c>
      <c r="H119" s="35">
        <v>0</v>
      </c>
      <c r="I119" s="33">
        <v>0</v>
      </c>
      <c r="J119" s="33">
        <v>0</v>
      </c>
      <c r="K119" s="33">
        <v>0</v>
      </c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</row>
    <row r="120" spans="1:29" s="6" customFormat="1" ht="12.75">
      <c r="A120" s="39"/>
      <c r="B120" s="39"/>
      <c r="C120" s="32"/>
      <c r="D120" s="49"/>
      <c r="E120" s="64"/>
      <c r="F120" s="64"/>
      <c r="G120" s="41"/>
      <c r="H120" s="50"/>
      <c r="I120" s="33"/>
      <c r="J120" s="33"/>
      <c r="K120" s="3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s="56" customFormat="1" ht="12.75">
      <c r="A121" s="19" t="s">
        <v>136</v>
      </c>
      <c r="B121" s="19">
        <v>801</v>
      </c>
      <c r="C121" s="19"/>
      <c r="D121" s="19" t="s">
        <v>137</v>
      </c>
      <c r="E121" s="20">
        <f>E123+E129+E133+E137+E141</f>
        <v>269529</v>
      </c>
      <c r="F121" s="20">
        <f>F123+F129+F133+F137+F141</f>
        <v>137265</v>
      </c>
      <c r="G121" s="21">
        <f>(F121/E121)</f>
        <v>0.5092772948365482</v>
      </c>
      <c r="H121" s="20">
        <f>H123</f>
        <v>0</v>
      </c>
      <c r="I121" s="20">
        <f>I123</f>
        <v>0</v>
      </c>
      <c r="J121" s="20">
        <f>J123</f>
        <v>0</v>
      </c>
      <c r="K121" s="20">
        <f>K123</f>
        <v>0</v>
      </c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</row>
    <row r="122" spans="1:29" s="31" customFormat="1" ht="12.75">
      <c r="A122" s="25"/>
      <c r="B122" s="25"/>
      <c r="C122" s="25"/>
      <c r="D122" s="25"/>
      <c r="E122" s="26"/>
      <c r="F122" s="26"/>
      <c r="G122" s="68"/>
      <c r="H122" s="28"/>
      <c r="I122" s="29"/>
      <c r="J122" s="29"/>
      <c r="K122" s="29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</row>
    <row r="123" spans="1:29" s="6" customFormat="1" ht="12.75">
      <c r="A123" s="39"/>
      <c r="B123" s="39"/>
      <c r="C123" s="32">
        <v>80101</v>
      </c>
      <c r="D123" s="32" t="s">
        <v>138</v>
      </c>
      <c r="E123" s="33">
        <f>SUM(E124:E127)</f>
        <v>39729</v>
      </c>
      <c r="F123" s="33">
        <f>SUM(F124:F127)</f>
        <v>23289</v>
      </c>
      <c r="G123" s="68">
        <f>(F123/E123)</f>
        <v>0.586196481159858</v>
      </c>
      <c r="H123" s="35">
        <f>SUM(H124:H127)</f>
        <v>0</v>
      </c>
      <c r="I123" s="35">
        <f>SUM(I124:I127)</f>
        <v>0</v>
      </c>
      <c r="J123" s="35">
        <f>SUM(J124:J127)</f>
        <v>0</v>
      </c>
      <c r="K123" s="35">
        <f>SUM(K124:K127)</f>
        <v>0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s="6" customFormat="1" ht="36.75">
      <c r="A124" s="39" t="s">
        <v>139</v>
      </c>
      <c r="B124" s="39"/>
      <c r="C124" s="39"/>
      <c r="D124" s="39" t="s">
        <v>140</v>
      </c>
      <c r="E124" s="40">
        <v>24300</v>
      </c>
      <c r="F124" s="40">
        <v>13860</v>
      </c>
      <c r="G124" s="68">
        <f>F124/E124</f>
        <v>0.5703703703703704</v>
      </c>
      <c r="H124" s="40">
        <v>0</v>
      </c>
      <c r="I124" s="40">
        <v>0</v>
      </c>
      <c r="J124" s="40">
        <v>0</v>
      </c>
      <c r="K124" s="40">
        <v>0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s="6" customFormat="1" ht="12.75">
      <c r="A125" s="39"/>
      <c r="B125" s="39"/>
      <c r="C125" s="39"/>
      <c r="D125" s="39" t="s">
        <v>141</v>
      </c>
      <c r="E125" s="40">
        <v>6000</v>
      </c>
      <c r="F125" s="40">
        <v>0</v>
      </c>
      <c r="G125" s="68">
        <f>F125/E125</f>
        <v>0</v>
      </c>
      <c r="H125" s="40">
        <v>0</v>
      </c>
      <c r="I125" s="40">
        <v>0</v>
      </c>
      <c r="J125" s="40">
        <v>0</v>
      </c>
      <c r="K125" s="40">
        <v>0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s="6" customFormat="1" ht="48.75">
      <c r="A126" s="39"/>
      <c r="B126" s="39"/>
      <c r="C126" s="39"/>
      <c r="D126" s="39" t="s">
        <v>142</v>
      </c>
      <c r="E126" s="40">
        <v>1680</v>
      </c>
      <c r="F126" s="40">
        <v>1680</v>
      </c>
      <c r="G126" s="68">
        <f>F126/E126</f>
        <v>1</v>
      </c>
      <c r="H126" s="40">
        <v>0</v>
      </c>
      <c r="I126" s="40">
        <v>0</v>
      </c>
      <c r="J126" s="40">
        <v>0</v>
      </c>
      <c r="K126" s="40">
        <v>0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6" customFormat="1" ht="36.75">
      <c r="A127" s="39"/>
      <c r="B127" s="39"/>
      <c r="C127" s="39"/>
      <c r="D127" s="39" t="s">
        <v>143</v>
      </c>
      <c r="E127" s="40">
        <v>7749</v>
      </c>
      <c r="F127" s="40">
        <v>7749</v>
      </c>
      <c r="G127" s="68">
        <f>F127/E127</f>
        <v>1</v>
      </c>
      <c r="H127" s="40">
        <v>0</v>
      </c>
      <c r="I127" s="40">
        <v>0</v>
      </c>
      <c r="J127" s="40">
        <v>0</v>
      </c>
      <c r="K127" s="40">
        <v>0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s="6" customFormat="1" ht="12.75">
      <c r="A128" s="39"/>
      <c r="B128" s="39"/>
      <c r="C128" s="39"/>
      <c r="D128" s="39"/>
      <c r="E128" s="40"/>
      <c r="F128" s="40"/>
      <c r="G128" s="41"/>
      <c r="H128" s="50"/>
      <c r="I128" s="40"/>
      <c r="J128" s="40"/>
      <c r="K128" s="40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s="37" customFormat="1" ht="12.75">
      <c r="A129" s="32"/>
      <c r="B129" s="32"/>
      <c r="C129" s="32">
        <v>80104</v>
      </c>
      <c r="D129" s="32" t="s">
        <v>144</v>
      </c>
      <c r="E129" s="33">
        <f>SUM(E130:E131)</f>
        <v>215200</v>
      </c>
      <c r="F129" s="33">
        <f>SUM(F130:F131)</f>
        <v>107829</v>
      </c>
      <c r="G129" s="34">
        <f>F129/E129</f>
        <v>0.5010641263940521</v>
      </c>
      <c r="H129" s="35">
        <f>SUM(H130:H131)</f>
        <v>0</v>
      </c>
      <c r="I129" s="35">
        <f>SUM(I130:I131)</f>
        <v>0</v>
      </c>
      <c r="J129" s="35">
        <f>SUM(J130:J131)</f>
        <v>0</v>
      </c>
      <c r="K129" s="35">
        <f>SUM(K130:K131)</f>
        <v>0</v>
      </c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</row>
    <row r="130" spans="1:29" s="6" customFormat="1" ht="24.75">
      <c r="A130" s="39" t="s">
        <v>145</v>
      </c>
      <c r="B130" s="39"/>
      <c r="C130" s="39"/>
      <c r="D130" s="49" t="s">
        <v>146</v>
      </c>
      <c r="E130" s="40">
        <v>215200</v>
      </c>
      <c r="F130" s="40">
        <v>101543</v>
      </c>
      <c r="G130" s="41">
        <f>F130/E130</f>
        <v>0.47185408921933086</v>
      </c>
      <c r="H130" s="40">
        <v>0</v>
      </c>
      <c r="I130" s="40">
        <v>0</v>
      </c>
      <c r="J130" s="40">
        <v>0</v>
      </c>
      <c r="K130" s="40">
        <v>0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s="6" customFormat="1" ht="24.75">
      <c r="A131" s="39"/>
      <c r="B131" s="39"/>
      <c r="C131" s="39"/>
      <c r="D131" s="49" t="s">
        <v>147</v>
      </c>
      <c r="E131" s="40">
        <v>0</v>
      </c>
      <c r="F131" s="40">
        <v>6286</v>
      </c>
      <c r="G131" s="41"/>
      <c r="H131" s="40">
        <v>0</v>
      </c>
      <c r="I131" s="40">
        <v>0</v>
      </c>
      <c r="J131" s="40">
        <v>0</v>
      </c>
      <c r="K131" s="40">
        <v>0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s="6" customFormat="1" ht="12.75">
      <c r="A132" s="39"/>
      <c r="B132" s="39"/>
      <c r="C132" s="39"/>
      <c r="D132" s="39"/>
      <c r="E132" s="40"/>
      <c r="F132" s="40"/>
      <c r="G132" s="41"/>
      <c r="H132" s="50"/>
      <c r="I132" s="40"/>
      <c r="J132" s="40"/>
      <c r="K132" s="40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s="37" customFormat="1" ht="12.75">
      <c r="A133" s="32"/>
      <c r="B133" s="32"/>
      <c r="C133" s="32">
        <v>80110</v>
      </c>
      <c r="D133" s="32" t="s">
        <v>148</v>
      </c>
      <c r="E133" s="33">
        <f>SUM(E134:E135)</f>
        <v>3900</v>
      </c>
      <c r="F133" s="33">
        <f>SUM(F134:F135)</f>
        <v>2100</v>
      </c>
      <c r="G133" s="34">
        <f>(F133/E133)</f>
        <v>0.5384615384615384</v>
      </c>
      <c r="H133" s="35">
        <f>SUM(H134:H135)</f>
        <v>0</v>
      </c>
      <c r="I133" s="35">
        <f>SUM(I134:I135)</f>
        <v>0</v>
      </c>
      <c r="J133" s="35">
        <f>SUM(J134:J135)</f>
        <v>0</v>
      </c>
      <c r="K133" s="35">
        <f>SUM(K134:K135)</f>
        <v>0</v>
      </c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</row>
    <row r="134" spans="1:29" s="6" customFormat="1" ht="12.75">
      <c r="A134" s="38" t="s">
        <v>149</v>
      </c>
      <c r="B134" s="38"/>
      <c r="C134" s="38"/>
      <c r="D134" s="49" t="s">
        <v>150</v>
      </c>
      <c r="E134" s="40">
        <v>0</v>
      </c>
      <c r="F134" s="40">
        <v>1500</v>
      </c>
      <c r="G134" s="41"/>
      <c r="H134" s="40">
        <v>0</v>
      </c>
      <c r="I134" s="40">
        <v>0</v>
      </c>
      <c r="J134" s="40">
        <v>0</v>
      </c>
      <c r="K134" s="40">
        <v>0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s="6" customFormat="1" ht="24.75">
      <c r="A135" s="38"/>
      <c r="B135" s="38"/>
      <c r="C135" s="38"/>
      <c r="D135" s="49" t="s">
        <v>151</v>
      </c>
      <c r="E135" s="40">
        <v>3900</v>
      </c>
      <c r="F135" s="40">
        <v>600</v>
      </c>
      <c r="G135" s="41">
        <f>F135/E135</f>
        <v>0.15384615384615385</v>
      </c>
      <c r="H135" s="40">
        <v>0</v>
      </c>
      <c r="I135" s="40">
        <v>0</v>
      </c>
      <c r="J135" s="40">
        <v>0</v>
      </c>
      <c r="K135" s="40">
        <v>0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s="6" customFormat="1" ht="12.75">
      <c r="A136" s="38"/>
      <c r="B136" s="38"/>
      <c r="C136" s="38"/>
      <c r="D136" s="49"/>
      <c r="E136" s="40"/>
      <c r="F136" s="40"/>
      <c r="G136" s="41"/>
      <c r="H136" s="50"/>
      <c r="I136" s="40"/>
      <c r="J136" s="40"/>
      <c r="K136" s="40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s="37" customFormat="1" ht="24.75">
      <c r="A137" s="67"/>
      <c r="B137" s="67"/>
      <c r="C137" s="67" t="s">
        <v>152</v>
      </c>
      <c r="D137" s="32" t="s">
        <v>153</v>
      </c>
      <c r="E137" s="33">
        <f>E138</f>
        <v>5000</v>
      </c>
      <c r="F137" s="33">
        <f>F138</f>
        <v>1101</v>
      </c>
      <c r="G137" s="34">
        <f>(F137/E137)</f>
        <v>0.2202</v>
      </c>
      <c r="H137" s="35">
        <f>SUM(H138)</f>
        <v>0</v>
      </c>
      <c r="I137" s="35">
        <f>SUM(I138)</f>
        <v>0</v>
      </c>
      <c r="J137" s="35">
        <f>SUM(J138)</f>
        <v>0</v>
      </c>
      <c r="K137" s="35">
        <f>SUM(K138)</f>
        <v>0</v>
      </c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</row>
    <row r="138" spans="1:29" s="6" customFormat="1" ht="24.75">
      <c r="A138" s="38" t="s">
        <v>154</v>
      </c>
      <c r="B138" s="38"/>
      <c r="C138" s="38"/>
      <c r="D138" s="49" t="s">
        <v>155</v>
      </c>
      <c r="E138" s="40">
        <v>5000</v>
      </c>
      <c r="F138" s="40">
        <v>1101</v>
      </c>
      <c r="G138" s="41">
        <f>(F138/E138)</f>
        <v>0.2202</v>
      </c>
      <c r="H138" s="40">
        <v>0</v>
      </c>
      <c r="I138" s="40">
        <v>0</v>
      </c>
      <c r="J138" s="40">
        <v>0</v>
      </c>
      <c r="K138" s="40">
        <v>0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s="6" customFormat="1" ht="12.75">
      <c r="A139" s="39"/>
      <c r="B139" s="39"/>
      <c r="C139" s="39"/>
      <c r="D139" s="39"/>
      <c r="E139" s="40"/>
      <c r="F139" s="40"/>
      <c r="G139" s="41"/>
      <c r="H139" s="50"/>
      <c r="I139" s="40"/>
      <c r="J139" s="40"/>
      <c r="K139" s="40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s="6" customFormat="1" ht="12.75">
      <c r="A140" s="39"/>
      <c r="B140" s="39"/>
      <c r="C140" s="39"/>
      <c r="D140" s="39"/>
      <c r="E140" s="40"/>
      <c r="F140" s="40"/>
      <c r="G140" s="41"/>
      <c r="H140" s="50"/>
      <c r="I140" s="40"/>
      <c r="J140" s="40"/>
      <c r="K140" s="40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s="37" customFormat="1" ht="12.75">
      <c r="A141" s="32"/>
      <c r="B141" s="32"/>
      <c r="C141" s="32">
        <v>80130</v>
      </c>
      <c r="D141" s="32" t="s">
        <v>156</v>
      </c>
      <c r="E141" s="33">
        <f>SUM(E142:E144)</f>
        <v>5700</v>
      </c>
      <c r="F141" s="33">
        <f>SUM(F142:F144)</f>
        <v>2946</v>
      </c>
      <c r="G141" s="34">
        <f>(F141/E141)</f>
        <v>0.5168421052631579</v>
      </c>
      <c r="H141" s="35">
        <f>SUM(H142:H144)</f>
        <v>0</v>
      </c>
      <c r="I141" s="35">
        <f>SUM(I142:I144)</f>
        <v>0</v>
      </c>
      <c r="J141" s="35">
        <f>SUM(J142:J144)</f>
        <v>0</v>
      </c>
      <c r="K141" s="35">
        <f>SUM(K142:K144)</f>
        <v>0</v>
      </c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</row>
    <row r="142" spans="1:29" s="6" customFormat="1" ht="36.75">
      <c r="A142" s="39" t="s">
        <v>157</v>
      </c>
      <c r="B142" s="39"/>
      <c r="C142" s="39"/>
      <c r="D142" s="49" t="s">
        <v>158</v>
      </c>
      <c r="E142" s="64">
        <v>0</v>
      </c>
      <c r="F142" s="64">
        <v>2653</v>
      </c>
      <c r="G142" s="34"/>
      <c r="H142" s="64">
        <v>0</v>
      </c>
      <c r="I142" s="64">
        <v>0</v>
      </c>
      <c r="J142" s="64">
        <v>0</v>
      </c>
      <c r="K142" s="64">
        <v>0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s="6" customFormat="1" ht="12.75">
      <c r="A143" s="39"/>
      <c r="B143" s="39"/>
      <c r="C143" s="39"/>
      <c r="D143" s="49" t="s">
        <v>159</v>
      </c>
      <c r="E143" s="64">
        <v>0</v>
      </c>
      <c r="F143" s="64">
        <v>293</v>
      </c>
      <c r="G143" s="34"/>
      <c r="H143" s="64">
        <v>0</v>
      </c>
      <c r="I143" s="64">
        <v>0</v>
      </c>
      <c r="J143" s="64">
        <v>0</v>
      </c>
      <c r="K143" s="64">
        <v>0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s="6" customFormat="1" ht="12.75">
      <c r="A144" s="39"/>
      <c r="B144" s="39"/>
      <c r="C144" s="39"/>
      <c r="D144" s="49" t="s">
        <v>160</v>
      </c>
      <c r="E144" s="64">
        <v>5700</v>
      </c>
      <c r="F144" s="64">
        <v>0</v>
      </c>
      <c r="G144" s="34">
        <f>(F144/E144)</f>
        <v>0</v>
      </c>
      <c r="H144" s="64">
        <v>0</v>
      </c>
      <c r="I144" s="64">
        <v>0</v>
      </c>
      <c r="J144" s="64">
        <v>0</v>
      </c>
      <c r="K144" s="64">
        <v>0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s="6" customFormat="1" ht="12.75">
      <c r="A145" s="39"/>
      <c r="B145" s="39"/>
      <c r="C145" s="39"/>
      <c r="D145" s="49"/>
      <c r="E145" s="64"/>
      <c r="F145" s="64"/>
      <c r="G145" s="34"/>
      <c r="H145" s="64"/>
      <c r="I145" s="64"/>
      <c r="J145" s="64"/>
      <c r="K145" s="6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s="45" customFormat="1" ht="12.75">
      <c r="A146" s="19" t="s">
        <v>161</v>
      </c>
      <c r="B146" s="19" t="s">
        <v>162</v>
      </c>
      <c r="C146" s="19"/>
      <c r="D146" s="19" t="s">
        <v>163</v>
      </c>
      <c r="E146" s="20">
        <f>E148</f>
        <v>33941</v>
      </c>
      <c r="F146" s="20">
        <f>F148</f>
        <v>1975</v>
      </c>
      <c r="G146" s="43">
        <f>(F146/E146)</f>
        <v>0.05818921068913703</v>
      </c>
      <c r="H146" s="20">
        <f>H148</f>
        <v>0</v>
      </c>
      <c r="I146" s="20">
        <f>I148</f>
        <v>0</v>
      </c>
      <c r="J146" s="20">
        <f>J148</f>
        <v>0</v>
      </c>
      <c r="K146" s="20">
        <f>K148</f>
        <v>0</v>
      </c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</row>
    <row r="147" spans="1:29" s="31" customFormat="1" ht="12.75">
      <c r="A147" s="69"/>
      <c r="B147" s="69"/>
      <c r="C147" s="69"/>
      <c r="D147" s="70"/>
      <c r="E147" s="71"/>
      <c r="F147" s="71"/>
      <c r="G147" s="72"/>
      <c r="H147" s="71"/>
      <c r="I147" s="71"/>
      <c r="J147" s="71"/>
      <c r="K147" s="71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</row>
    <row r="148" spans="1:29" s="37" customFormat="1" ht="12.75">
      <c r="A148" s="32"/>
      <c r="B148" s="32"/>
      <c r="C148" s="32" t="s">
        <v>164</v>
      </c>
      <c r="D148" s="32" t="s">
        <v>165</v>
      </c>
      <c r="E148" s="33">
        <f>SUM(E149:E150)</f>
        <v>33941</v>
      </c>
      <c r="F148" s="33">
        <f>SUM(F149:F150)</f>
        <v>1975</v>
      </c>
      <c r="G148" s="34">
        <f>(F148/E148)</f>
        <v>0.05818921068913703</v>
      </c>
      <c r="H148" s="33">
        <f>SUM(H149:H150)</f>
        <v>0</v>
      </c>
      <c r="I148" s="33">
        <f>SUM(I149:I150)</f>
        <v>0</v>
      </c>
      <c r="J148" s="33">
        <f>SUM(J149:J150)</f>
        <v>0</v>
      </c>
      <c r="K148" s="33">
        <f>SUM(K149:K150)</f>
        <v>0</v>
      </c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</row>
    <row r="149" spans="1:29" s="6" customFormat="1" ht="36.75">
      <c r="A149" s="38" t="s">
        <v>166</v>
      </c>
      <c r="B149" s="38"/>
      <c r="C149" s="38"/>
      <c r="D149" s="49" t="s">
        <v>167</v>
      </c>
      <c r="E149" s="64">
        <v>29991</v>
      </c>
      <c r="F149" s="64">
        <v>0</v>
      </c>
      <c r="G149" s="34">
        <f>(F149/E149)</f>
        <v>0</v>
      </c>
      <c r="H149" s="64">
        <v>0</v>
      </c>
      <c r="I149" s="64">
        <v>0</v>
      </c>
      <c r="J149" s="64">
        <v>0</v>
      </c>
      <c r="K149" s="64">
        <v>0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s="6" customFormat="1" ht="36.75">
      <c r="A150" s="38"/>
      <c r="B150" s="38"/>
      <c r="C150" s="38"/>
      <c r="D150" s="49" t="s">
        <v>168</v>
      </c>
      <c r="E150" s="64">
        <v>3950</v>
      </c>
      <c r="F150" s="64">
        <v>1975</v>
      </c>
      <c r="G150" s="34">
        <f>(F150/E150)</f>
        <v>0.5</v>
      </c>
      <c r="H150" s="64">
        <v>0</v>
      </c>
      <c r="I150" s="64">
        <v>0</v>
      </c>
      <c r="J150" s="64">
        <v>0</v>
      </c>
      <c r="K150" s="64">
        <v>0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s="6" customFormat="1" ht="12.75">
      <c r="A151" s="39"/>
      <c r="B151" s="39"/>
      <c r="C151" s="39"/>
      <c r="D151" s="49"/>
      <c r="E151" s="64"/>
      <c r="F151" s="64"/>
      <c r="G151" s="34"/>
      <c r="H151" s="64"/>
      <c r="I151" s="64"/>
      <c r="J151" s="64"/>
      <c r="K151" s="6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s="56" customFormat="1" ht="12.75">
      <c r="A152" s="19" t="s">
        <v>169</v>
      </c>
      <c r="B152" s="19">
        <v>852</v>
      </c>
      <c r="C152" s="19"/>
      <c r="D152" s="19" t="s">
        <v>170</v>
      </c>
      <c r="E152" s="20">
        <f>E154+E157+E161+E164+E168+E172+E175</f>
        <v>1428684</v>
      </c>
      <c r="F152" s="20">
        <f>F154+F157+F161+F164+F168+F172+F175</f>
        <v>875372</v>
      </c>
      <c r="G152" s="21">
        <f>F152/E152</f>
        <v>0.6127121182850791</v>
      </c>
      <c r="H152" s="20">
        <f>H154+H157+H161+H164+H168+H172+H175</f>
        <v>0</v>
      </c>
      <c r="I152" s="20">
        <f>I154+I157+I161+I164+I168+I172+I175</f>
        <v>0</v>
      </c>
      <c r="J152" s="20">
        <f>J154+J157+J161+J164+J168+J172+J175</f>
        <v>0</v>
      </c>
      <c r="K152" s="20">
        <f>K154+K157+K161+K164+K168+K172+K175</f>
        <v>0</v>
      </c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</row>
    <row r="153" spans="1:29" s="6" customFormat="1" ht="12.75">
      <c r="A153" s="73"/>
      <c r="B153" s="73"/>
      <c r="C153" s="73"/>
      <c r="D153" s="73"/>
      <c r="E153" s="74"/>
      <c r="F153" s="74"/>
      <c r="G153" s="72"/>
      <c r="H153" s="74"/>
      <c r="I153" s="75"/>
      <c r="J153" s="75"/>
      <c r="K153" s="7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s="81" customFormat="1" ht="12.75">
      <c r="A154" s="76"/>
      <c r="B154" s="76"/>
      <c r="C154" s="77" t="s">
        <v>171</v>
      </c>
      <c r="D154" s="77" t="s">
        <v>172</v>
      </c>
      <c r="E154" s="78">
        <f>E155</f>
        <v>12300</v>
      </c>
      <c r="F154" s="78">
        <f>F155</f>
        <v>6292</v>
      </c>
      <c r="G154" s="72">
        <f aca="true" t="shared" si="2" ref="G154:G185">F154/E154</f>
        <v>0.5115447154471545</v>
      </c>
      <c r="H154" s="79">
        <f>H155</f>
        <v>0</v>
      </c>
      <c r="I154" s="79">
        <f>I155</f>
        <v>0</v>
      </c>
      <c r="J154" s="79">
        <f>J155</f>
        <v>0</v>
      </c>
      <c r="K154" s="79">
        <f>K155</f>
        <v>0</v>
      </c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</row>
    <row r="155" spans="1:29" s="66" customFormat="1" ht="12.75">
      <c r="A155" s="82"/>
      <c r="B155" s="82"/>
      <c r="C155" s="70"/>
      <c r="D155" s="83" t="s">
        <v>173</v>
      </c>
      <c r="E155" s="84">
        <v>12300</v>
      </c>
      <c r="F155" s="84">
        <v>6292</v>
      </c>
      <c r="G155" s="68">
        <f t="shared" si="2"/>
        <v>0.5115447154471545</v>
      </c>
      <c r="H155" s="64">
        <v>0</v>
      </c>
      <c r="I155" s="64">
        <v>0</v>
      </c>
      <c r="J155" s="64">
        <v>0</v>
      </c>
      <c r="K155" s="64">
        <v>0</v>
      </c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</row>
    <row r="156" spans="1:29" s="31" customFormat="1" ht="12.75">
      <c r="A156" s="25"/>
      <c r="B156" s="25"/>
      <c r="C156" s="25"/>
      <c r="D156" s="25"/>
      <c r="E156" s="26"/>
      <c r="F156" s="85"/>
      <c r="G156" s="72"/>
      <c r="H156" s="28"/>
      <c r="I156" s="29"/>
      <c r="J156" s="29"/>
      <c r="K156" s="29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</row>
    <row r="157" spans="1:29" s="6" customFormat="1" ht="36.75">
      <c r="A157" s="86"/>
      <c r="B157" s="32"/>
      <c r="C157" s="32">
        <v>85212</v>
      </c>
      <c r="D157" s="32" t="s">
        <v>174</v>
      </c>
      <c r="E157" s="33">
        <f>E158+E159</f>
        <v>1086920</v>
      </c>
      <c r="F157" s="33">
        <f>F158+F159</f>
        <v>676578</v>
      </c>
      <c r="G157" s="72">
        <f t="shared" si="2"/>
        <v>0.6224726750818828</v>
      </c>
      <c r="H157" s="35">
        <f>SUM(H158:H159)</f>
        <v>0</v>
      </c>
      <c r="I157" s="35">
        <f>SUM(I158:I159)</f>
        <v>0</v>
      </c>
      <c r="J157" s="35">
        <f>SUM(J158:J159)</f>
        <v>0</v>
      </c>
      <c r="K157" s="35">
        <f>SUM(K158:K159)</f>
        <v>0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s="66" customFormat="1" ht="36.75">
      <c r="A158" s="49" t="s">
        <v>175</v>
      </c>
      <c r="B158" s="49"/>
      <c r="C158" s="49"/>
      <c r="D158" s="49" t="s">
        <v>176</v>
      </c>
      <c r="E158" s="64">
        <v>1086920</v>
      </c>
      <c r="F158" s="64">
        <v>676123</v>
      </c>
      <c r="G158" s="68">
        <f t="shared" si="2"/>
        <v>0.6220540610164501</v>
      </c>
      <c r="H158" s="64">
        <v>0</v>
      </c>
      <c r="I158" s="64">
        <v>0</v>
      </c>
      <c r="J158" s="64">
        <v>0</v>
      </c>
      <c r="K158" s="64">
        <v>0</v>
      </c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</row>
    <row r="159" spans="1:29" s="66" customFormat="1" ht="24.75">
      <c r="A159" s="49"/>
      <c r="B159" s="49"/>
      <c r="C159" s="49"/>
      <c r="D159" s="49" t="s">
        <v>177</v>
      </c>
      <c r="E159" s="64">
        <v>0</v>
      </c>
      <c r="F159" s="64">
        <v>455</v>
      </c>
      <c r="G159" s="68"/>
      <c r="H159" s="64">
        <v>0</v>
      </c>
      <c r="I159" s="64">
        <v>0</v>
      </c>
      <c r="J159" s="64">
        <v>0</v>
      </c>
      <c r="K159" s="64">
        <v>0</v>
      </c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</row>
    <row r="160" spans="1:29" s="6" customFormat="1" ht="12.75">
      <c r="A160" s="86"/>
      <c r="B160" s="32"/>
      <c r="C160" s="32"/>
      <c r="D160" s="32"/>
      <c r="E160" s="33"/>
      <c r="F160" s="33"/>
      <c r="G160" s="72"/>
      <c r="H160" s="35"/>
      <c r="I160" s="33"/>
      <c r="J160" s="33"/>
      <c r="K160" s="33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s="37" customFormat="1" ht="48.75">
      <c r="A161" s="32"/>
      <c r="B161" s="32"/>
      <c r="C161" s="32">
        <v>85213</v>
      </c>
      <c r="D161" s="32" t="s">
        <v>178</v>
      </c>
      <c r="E161" s="33">
        <f>E162</f>
        <v>5923</v>
      </c>
      <c r="F161" s="33">
        <f>F162</f>
        <v>2963</v>
      </c>
      <c r="G161" s="72">
        <f t="shared" si="2"/>
        <v>0.5002532500422083</v>
      </c>
      <c r="H161" s="35">
        <f>SUM(H162)</f>
        <v>0</v>
      </c>
      <c r="I161" s="35">
        <f>SUM(I162)</f>
        <v>0</v>
      </c>
      <c r="J161" s="35">
        <f>SUM(J162)</f>
        <v>0</v>
      </c>
      <c r="K161" s="35">
        <f>SUM(K162)</f>
        <v>0</v>
      </c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</row>
    <row r="162" spans="1:29" s="66" customFormat="1" ht="36.75">
      <c r="A162" s="49" t="s">
        <v>179</v>
      </c>
      <c r="B162" s="49"/>
      <c r="C162" s="49"/>
      <c r="D162" s="49" t="s">
        <v>180</v>
      </c>
      <c r="E162" s="64">
        <v>5923</v>
      </c>
      <c r="F162" s="64">
        <v>2963</v>
      </c>
      <c r="G162" s="68">
        <f t="shared" si="2"/>
        <v>0.5002532500422083</v>
      </c>
      <c r="H162" s="64">
        <v>0</v>
      </c>
      <c r="I162" s="64">
        <v>0</v>
      </c>
      <c r="J162" s="64">
        <v>0</v>
      </c>
      <c r="K162" s="64">
        <v>0</v>
      </c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</row>
    <row r="163" spans="1:29" s="6" customFormat="1" ht="12.75">
      <c r="A163" s="39"/>
      <c r="B163" s="39"/>
      <c r="C163" s="39"/>
      <c r="D163" s="39"/>
      <c r="E163" s="40"/>
      <c r="F163" s="40"/>
      <c r="G163" s="72"/>
      <c r="H163" s="50"/>
      <c r="I163" s="40"/>
      <c r="J163" s="40"/>
      <c r="K163" s="40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s="6" customFormat="1" ht="24.75">
      <c r="A164" s="32"/>
      <c r="B164" s="32"/>
      <c r="C164" s="32">
        <v>85214</v>
      </c>
      <c r="D164" s="32" t="s">
        <v>181</v>
      </c>
      <c r="E164" s="33">
        <f>SUM(E165:E166)</f>
        <v>127146</v>
      </c>
      <c r="F164" s="33">
        <f>SUM(F165:F166)</f>
        <v>72572</v>
      </c>
      <c r="G164" s="72">
        <f t="shared" si="2"/>
        <v>0.5707769021439919</v>
      </c>
      <c r="H164" s="35">
        <f>SUM(H165:H166)</f>
        <v>0</v>
      </c>
      <c r="I164" s="35">
        <f>SUM(I165)</f>
        <v>0</v>
      </c>
      <c r="J164" s="35">
        <f>SUM(J165)</f>
        <v>0</v>
      </c>
      <c r="K164" s="35">
        <f>SUM(K165)</f>
        <v>0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s="66" customFormat="1" ht="36.75">
      <c r="A165" s="63" t="s">
        <v>182</v>
      </c>
      <c r="B165" s="63"/>
      <c r="C165" s="63"/>
      <c r="D165" s="49" t="s">
        <v>183</v>
      </c>
      <c r="E165" s="64">
        <v>61669</v>
      </c>
      <c r="F165" s="64">
        <v>39834</v>
      </c>
      <c r="G165" s="68">
        <f t="shared" si="2"/>
        <v>0.645932316074527</v>
      </c>
      <c r="H165" s="64">
        <v>0</v>
      </c>
      <c r="I165" s="64">
        <v>0</v>
      </c>
      <c r="J165" s="64">
        <v>0</v>
      </c>
      <c r="K165" s="64">
        <v>0</v>
      </c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</row>
    <row r="166" spans="1:29" s="6" customFormat="1" ht="36.75">
      <c r="A166" s="63"/>
      <c r="B166" s="63"/>
      <c r="C166" s="63"/>
      <c r="D166" s="39" t="s">
        <v>184</v>
      </c>
      <c r="E166" s="40">
        <v>65477</v>
      </c>
      <c r="F166" s="40">
        <v>32738</v>
      </c>
      <c r="G166" s="68">
        <f t="shared" si="2"/>
        <v>0.4999923637307757</v>
      </c>
      <c r="H166" s="50">
        <v>0</v>
      </c>
      <c r="I166" s="40">
        <v>0</v>
      </c>
      <c r="J166" s="40">
        <v>0</v>
      </c>
      <c r="K166" s="40">
        <v>0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6" customFormat="1" ht="12.75">
      <c r="A167" s="39"/>
      <c r="B167" s="39"/>
      <c r="C167" s="39"/>
      <c r="D167" s="39"/>
      <c r="E167" s="40"/>
      <c r="F167" s="40"/>
      <c r="G167" s="72"/>
      <c r="H167" s="50"/>
      <c r="I167" s="40"/>
      <c r="J167" s="40"/>
      <c r="K167" s="40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s="6" customFormat="1" ht="12.75">
      <c r="A168" s="32"/>
      <c r="B168" s="32"/>
      <c r="C168" s="32">
        <v>85219</v>
      </c>
      <c r="D168" s="32" t="s">
        <v>185</v>
      </c>
      <c r="E168" s="33">
        <f>E169+E170</f>
        <v>148190</v>
      </c>
      <c r="F168" s="33">
        <f>F169+F170</f>
        <v>80525</v>
      </c>
      <c r="G168" s="72">
        <f t="shared" si="2"/>
        <v>0.5433902422565625</v>
      </c>
      <c r="H168" s="35">
        <f>SUM(H169:H170)</f>
        <v>0</v>
      </c>
      <c r="I168" s="35">
        <f>SUM(I169:I170)</f>
        <v>0</v>
      </c>
      <c r="J168" s="35">
        <f>SUM(J169:J170)</f>
        <v>0</v>
      </c>
      <c r="K168" s="35">
        <f>SUM(K169:K170)</f>
        <v>0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s="66" customFormat="1" ht="36.75">
      <c r="A169" s="63" t="s">
        <v>186</v>
      </c>
      <c r="B169" s="63"/>
      <c r="C169" s="63"/>
      <c r="D169" s="39" t="s">
        <v>187</v>
      </c>
      <c r="E169" s="64">
        <v>147911</v>
      </c>
      <c r="F169" s="64">
        <v>79646</v>
      </c>
      <c r="G169" s="68">
        <f t="shared" si="2"/>
        <v>0.5384724597900089</v>
      </c>
      <c r="H169" s="64">
        <v>0</v>
      </c>
      <c r="I169" s="64">
        <v>0</v>
      </c>
      <c r="J169" s="64">
        <v>0</v>
      </c>
      <c r="K169" s="64">
        <v>0</v>
      </c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</row>
    <row r="170" spans="1:29" s="66" customFormat="1" ht="24.75">
      <c r="A170" s="63"/>
      <c r="B170" s="63"/>
      <c r="C170" s="63"/>
      <c r="D170" s="49" t="s">
        <v>188</v>
      </c>
      <c r="E170" s="64">
        <v>279</v>
      </c>
      <c r="F170" s="64">
        <v>879</v>
      </c>
      <c r="G170" s="68">
        <f t="shared" si="2"/>
        <v>3.150537634408602</v>
      </c>
      <c r="H170" s="64">
        <v>0</v>
      </c>
      <c r="I170" s="64">
        <v>0</v>
      </c>
      <c r="J170" s="64">
        <v>0</v>
      </c>
      <c r="K170" s="64">
        <v>0</v>
      </c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</row>
    <row r="171" spans="1:29" s="6" customFormat="1" ht="12.75">
      <c r="A171" s="39"/>
      <c r="B171" s="39"/>
      <c r="C171" s="39"/>
      <c r="D171" s="39"/>
      <c r="E171" s="40"/>
      <c r="F171" s="40"/>
      <c r="G171" s="72"/>
      <c r="H171" s="50"/>
      <c r="I171" s="40"/>
      <c r="J171" s="40"/>
      <c r="K171" s="40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s="6" customFormat="1" ht="24.75">
      <c r="A172" s="32"/>
      <c r="B172" s="32"/>
      <c r="C172" s="32">
        <v>85228</v>
      </c>
      <c r="D172" s="32" t="s">
        <v>189</v>
      </c>
      <c r="E172" s="33">
        <f>E173</f>
        <v>11000</v>
      </c>
      <c r="F172" s="33">
        <f>F173</f>
        <v>4552</v>
      </c>
      <c r="G172" s="72">
        <f t="shared" si="2"/>
        <v>0.4138181818181818</v>
      </c>
      <c r="H172" s="35">
        <f>SUM(H173)</f>
        <v>0</v>
      </c>
      <c r="I172" s="35">
        <f>SUM(I173)</f>
        <v>0</v>
      </c>
      <c r="J172" s="35">
        <f>SUM(J173)</f>
        <v>0</v>
      </c>
      <c r="K172" s="35">
        <f>SUM(K173)</f>
        <v>0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s="6" customFormat="1" ht="12.75">
      <c r="A173" s="39" t="s">
        <v>190</v>
      </c>
      <c r="B173" s="39"/>
      <c r="C173" s="39"/>
      <c r="D173" s="39" t="s">
        <v>191</v>
      </c>
      <c r="E173" s="40">
        <v>11000</v>
      </c>
      <c r="F173" s="40">
        <v>4552</v>
      </c>
      <c r="G173" s="72">
        <f t="shared" si="2"/>
        <v>0.4138181818181818</v>
      </c>
      <c r="H173" s="64">
        <v>0</v>
      </c>
      <c r="I173" s="64">
        <v>0</v>
      </c>
      <c r="J173" s="64">
        <v>0</v>
      </c>
      <c r="K173" s="64">
        <v>0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s="6" customFormat="1" ht="12.75">
      <c r="A174" s="39"/>
      <c r="B174" s="39"/>
      <c r="C174" s="39"/>
      <c r="D174" s="39"/>
      <c r="E174" s="40"/>
      <c r="F174" s="40"/>
      <c r="G174" s="72"/>
      <c r="H174" s="50"/>
      <c r="I174" s="40"/>
      <c r="J174" s="40"/>
      <c r="K174" s="40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s="37" customFormat="1" ht="12.75">
      <c r="A175" s="32"/>
      <c r="B175" s="32"/>
      <c r="C175" s="32">
        <v>85295</v>
      </c>
      <c r="D175" s="32" t="s">
        <v>192</v>
      </c>
      <c r="E175" s="33">
        <f>E176</f>
        <v>37205</v>
      </c>
      <c r="F175" s="33">
        <f>F176</f>
        <v>31890</v>
      </c>
      <c r="G175" s="72">
        <f t="shared" si="2"/>
        <v>0.8571428571428571</v>
      </c>
      <c r="H175" s="33">
        <f>H176</f>
        <v>0</v>
      </c>
      <c r="I175" s="33">
        <f>I176</f>
        <v>0</v>
      </c>
      <c r="J175" s="33">
        <f>J176</f>
        <v>0</v>
      </c>
      <c r="K175" s="33">
        <f>K176</f>
        <v>0</v>
      </c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</row>
    <row r="176" spans="1:29" s="66" customFormat="1" ht="36.75">
      <c r="A176" s="49" t="s">
        <v>193</v>
      </c>
      <c r="B176" s="49"/>
      <c r="C176" s="49"/>
      <c r="D176" s="49" t="s">
        <v>194</v>
      </c>
      <c r="E176" s="64">
        <v>37205</v>
      </c>
      <c r="F176" s="64">
        <v>31890</v>
      </c>
      <c r="G176" s="68">
        <f t="shared" si="2"/>
        <v>0.8571428571428571</v>
      </c>
      <c r="H176" s="64">
        <v>0</v>
      </c>
      <c r="I176" s="64">
        <v>0</v>
      </c>
      <c r="J176" s="64">
        <v>0</v>
      </c>
      <c r="K176" s="64">
        <v>0</v>
      </c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</row>
    <row r="177" spans="1:29" s="6" customFormat="1" ht="12.75">
      <c r="A177" s="39"/>
      <c r="B177" s="39"/>
      <c r="C177" s="39"/>
      <c r="D177" s="39"/>
      <c r="E177" s="40"/>
      <c r="F177" s="40"/>
      <c r="G177" s="72"/>
      <c r="H177" s="50"/>
      <c r="I177" s="40"/>
      <c r="J177" s="40"/>
      <c r="K177" s="40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s="6" customFormat="1" ht="12.75">
      <c r="A178" s="19" t="s">
        <v>195</v>
      </c>
      <c r="B178" s="19">
        <v>854</v>
      </c>
      <c r="C178" s="19"/>
      <c r="D178" s="19" t="s">
        <v>196</v>
      </c>
      <c r="E178" s="20">
        <f>E180+E184</f>
        <v>269162</v>
      </c>
      <c r="F178" s="20">
        <f>F180+F184</f>
        <v>138268</v>
      </c>
      <c r="G178" s="43">
        <f t="shared" si="2"/>
        <v>0.5136980703071014</v>
      </c>
      <c r="H178" s="22">
        <f>H180+H184</f>
        <v>0</v>
      </c>
      <c r="I178" s="22">
        <f>I180+I184</f>
        <v>0</v>
      </c>
      <c r="J178" s="22">
        <f>J180+J184</f>
        <v>0</v>
      </c>
      <c r="K178" s="22">
        <f>K180+K184</f>
        <v>0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s="31" customFormat="1" ht="12.75">
      <c r="A179" s="25"/>
      <c r="B179" s="25"/>
      <c r="C179" s="25"/>
      <c r="D179" s="25"/>
      <c r="E179" s="26"/>
      <c r="F179" s="26"/>
      <c r="G179" s="68"/>
      <c r="H179" s="28"/>
      <c r="I179" s="29"/>
      <c r="J179" s="29"/>
      <c r="K179" s="29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</row>
    <row r="180" spans="1:29" s="37" customFormat="1" ht="12.75">
      <c r="A180" s="32"/>
      <c r="B180" s="32"/>
      <c r="C180" s="32">
        <v>85401</v>
      </c>
      <c r="D180" s="32" t="s">
        <v>197</v>
      </c>
      <c r="E180" s="33">
        <f>SUM(E181:E182)</f>
        <v>161600</v>
      </c>
      <c r="F180" s="33">
        <f>SUM(F181:F182)</f>
        <v>97269</v>
      </c>
      <c r="G180" s="72">
        <f t="shared" si="2"/>
        <v>0.6019121287128713</v>
      </c>
      <c r="H180" s="33">
        <f>SUM(H181:H182)</f>
        <v>0</v>
      </c>
      <c r="I180" s="33">
        <f>SUM(I181:I182)</f>
        <v>0</v>
      </c>
      <c r="J180" s="33">
        <f>SUM(J181:J182)</f>
        <v>0</v>
      </c>
      <c r="K180" s="33">
        <f>SUM(K181:K182)</f>
        <v>0</v>
      </c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</row>
    <row r="181" spans="1:29" s="6" customFormat="1" ht="36.75">
      <c r="A181" s="39" t="s">
        <v>198</v>
      </c>
      <c r="B181" s="39"/>
      <c r="C181" s="39"/>
      <c r="D181" s="39" t="s">
        <v>199</v>
      </c>
      <c r="E181" s="40">
        <v>161600</v>
      </c>
      <c r="F181" s="40">
        <v>95396</v>
      </c>
      <c r="G181" s="68">
        <f t="shared" si="2"/>
        <v>0.5903217821782178</v>
      </c>
      <c r="H181" s="40">
        <v>0</v>
      </c>
      <c r="I181" s="40">
        <v>0</v>
      </c>
      <c r="J181" s="40">
        <v>0</v>
      </c>
      <c r="K181" s="40">
        <v>0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s="6" customFormat="1" ht="36.75">
      <c r="A182" s="39"/>
      <c r="B182" s="39"/>
      <c r="C182" s="39"/>
      <c r="D182" s="39" t="s">
        <v>200</v>
      </c>
      <c r="E182" s="40">
        <v>0</v>
      </c>
      <c r="F182" s="40">
        <v>1873</v>
      </c>
      <c r="G182" s="68"/>
      <c r="H182" s="40">
        <v>0</v>
      </c>
      <c r="I182" s="40">
        <v>0</v>
      </c>
      <c r="J182" s="40">
        <v>0</v>
      </c>
      <c r="K182" s="40">
        <v>0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s="6" customFormat="1" ht="12.75">
      <c r="A183" s="39"/>
      <c r="B183" s="39"/>
      <c r="C183" s="39"/>
      <c r="D183" s="39"/>
      <c r="E183" s="40"/>
      <c r="F183" s="40"/>
      <c r="G183" s="68"/>
      <c r="H183" s="50"/>
      <c r="I183" s="40"/>
      <c r="J183" s="40"/>
      <c r="K183" s="40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s="6" customFormat="1" ht="12.75">
      <c r="A184" s="32"/>
      <c r="B184" s="32"/>
      <c r="C184" s="32" t="s">
        <v>201</v>
      </c>
      <c r="D184" s="32" t="s">
        <v>202</v>
      </c>
      <c r="E184" s="33">
        <f>SUM(E185:E188)</f>
        <v>107562</v>
      </c>
      <c r="F184" s="33">
        <f>SUM(F185:F188)</f>
        <v>40999</v>
      </c>
      <c r="G184" s="68">
        <f t="shared" si="2"/>
        <v>0.3811662111154497</v>
      </c>
      <c r="H184" s="33">
        <f>SUM(H185:H188)</f>
        <v>0</v>
      </c>
      <c r="I184" s="33">
        <f>SUM(I185:I188)</f>
        <v>0</v>
      </c>
      <c r="J184" s="33">
        <f>SUM(J185:J188)</f>
        <v>0</v>
      </c>
      <c r="K184" s="33">
        <f>SUM(K185:K188)</f>
        <v>0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s="6" customFormat="1" ht="108.75">
      <c r="A185" s="38" t="s">
        <v>203</v>
      </c>
      <c r="B185" s="38"/>
      <c r="C185" s="38"/>
      <c r="D185" s="59" t="s">
        <v>204</v>
      </c>
      <c r="E185" s="40">
        <v>48712</v>
      </c>
      <c r="F185" s="29">
        <v>29227</v>
      </c>
      <c r="G185" s="68">
        <f t="shared" si="2"/>
        <v>0.5999958942355067</v>
      </c>
      <c r="H185" s="40">
        <v>0</v>
      </c>
      <c r="I185" s="40">
        <v>0</v>
      </c>
      <c r="J185" s="40">
        <v>0</v>
      </c>
      <c r="K185" s="40">
        <v>0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s="6" customFormat="1" ht="84.75">
      <c r="A186" s="38" t="s">
        <v>205</v>
      </c>
      <c r="B186" s="38"/>
      <c r="C186" s="38"/>
      <c r="D186" s="92" t="s">
        <v>206</v>
      </c>
      <c r="E186" s="40">
        <v>18803</v>
      </c>
      <c r="F186" s="29">
        <v>3761</v>
      </c>
      <c r="G186" s="68">
        <f t="shared" si="2"/>
        <v>0.20002127320108493</v>
      </c>
      <c r="H186" s="40">
        <v>0</v>
      </c>
      <c r="I186" s="40">
        <v>0</v>
      </c>
      <c r="J186" s="40">
        <v>0</v>
      </c>
      <c r="K186" s="40">
        <v>0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s="6" customFormat="1" ht="84.75">
      <c r="A187" s="38"/>
      <c r="B187" s="38"/>
      <c r="C187" s="38"/>
      <c r="D187" s="93" t="s">
        <v>207</v>
      </c>
      <c r="E187" s="40">
        <v>40047</v>
      </c>
      <c r="F187" s="29">
        <v>8009</v>
      </c>
      <c r="G187" s="68">
        <f t="shared" si="2"/>
        <v>0.19999001173620995</v>
      </c>
      <c r="H187" s="40">
        <v>0</v>
      </c>
      <c r="I187" s="40">
        <v>0</v>
      </c>
      <c r="J187" s="40">
        <v>0</v>
      </c>
      <c r="K187" s="40">
        <v>0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s="6" customFormat="1" ht="12.75">
      <c r="A188" s="38"/>
      <c r="B188" s="38"/>
      <c r="C188" s="38"/>
      <c r="D188" s="39" t="s">
        <v>208</v>
      </c>
      <c r="E188" s="40">
        <v>0</v>
      </c>
      <c r="F188" s="29">
        <v>2</v>
      </c>
      <c r="G188" s="68"/>
      <c r="H188" s="40">
        <v>0</v>
      </c>
      <c r="I188" s="40">
        <v>0</v>
      </c>
      <c r="J188" s="40">
        <v>0</v>
      </c>
      <c r="K188" s="40">
        <v>0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s="6" customFormat="1" ht="12.75">
      <c r="A189" s="39"/>
      <c r="B189" s="39"/>
      <c r="C189" s="39"/>
      <c r="D189" s="39"/>
      <c r="E189" s="40"/>
      <c r="F189" s="40"/>
      <c r="G189" s="68"/>
      <c r="H189" s="40"/>
      <c r="I189" s="40"/>
      <c r="J189" s="40"/>
      <c r="K189" s="40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s="24" customFormat="1" ht="24.75">
      <c r="A190" s="19" t="s">
        <v>209</v>
      </c>
      <c r="B190" s="19">
        <v>900</v>
      </c>
      <c r="C190" s="19"/>
      <c r="D190" s="19" t="s">
        <v>210</v>
      </c>
      <c r="E190" s="20">
        <f>E195+E198+E192</f>
        <v>2000</v>
      </c>
      <c r="F190" s="20">
        <f>F195+F198+F192</f>
        <v>6918</v>
      </c>
      <c r="G190" s="43">
        <f t="shared" si="2"/>
        <v>3.459</v>
      </c>
      <c r="H190" s="20">
        <f>H195+H198+H192</f>
        <v>0</v>
      </c>
      <c r="I190" s="20">
        <f>I195+I198+I192</f>
        <v>0</v>
      </c>
      <c r="J190" s="20">
        <f>J195+J198+J192</f>
        <v>0</v>
      </c>
      <c r="K190" s="20">
        <f>K195+K198+K192</f>
        <v>0</v>
      </c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1:29" s="6" customFormat="1" ht="12.75">
      <c r="A191" s="18"/>
      <c r="B191" s="18"/>
      <c r="C191" s="18"/>
      <c r="D191" s="18"/>
      <c r="E191" s="57"/>
      <c r="F191" s="57"/>
      <c r="G191" s="68"/>
      <c r="H191" s="58"/>
      <c r="I191" s="40"/>
      <c r="J191" s="40"/>
      <c r="K191" s="40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s="6" customFormat="1" ht="12.75">
      <c r="A192" s="32"/>
      <c r="B192" s="32"/>
      <c r="C192" s="32">
        <v>90015</v>
      </c>
      <c r="D192" s="32" t="s">
        <v>211</v>
      </c>
      <c r="E192" s="33">
        <f>E193</f>
        <v>0</v>
      </c>
      <c r="F192" s="33">
        <f>F193</f>
        <v>3229</v>
      </c>
      <c r="G192" s="68"/>
      <c r="H192" s="33">
        <f>H193</f>
        <v>0</v>
      </c>
      <c r="I192" s="33">
        <f>I193</f>
        <v>0</v>
      </c>
      <c r="J192" s="33">
        <f>J193</f>
        <v>0</v>
      </c>
      <c r="K192" s="33">
        <f>K193</f>
        <v>0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s="6" customFormat="1" ht="12.75">
      <c r="A193" s="39" t="s">
        <v>212</v>
      </c>
      <c r="B193" s="39"/>
      <c r="C193" s="39"/>
      <c r="D193" s="39" t="s">
        <v>213</v>
      </c>
      <c r="E193" s="40">
        <v>0</v>
      </c>
      <c r="F193" s="40">
        <v>3229</v>
      </c>
      <c r="G193" s="68"/>
      <c r="H193" s="40">
        <v>0</v>
      </c>
      <c r="I193" s="40">
        <v>0</v>
      </c>
      <c r="J193" s="40">
        <v>0</v>
      </c>
      <c r="K193" s="40">
        <v>0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s="6" customFormat="1" ht="12.75">
      <c r="A194" s="39"/>
      <c r="B194" s="39"/>
      <c r="C194" s="39"/>
      <c r="D194" s="39"/>
      <c r="E194" s="40"/>
      <c r="F194" s="40"/>
      <c r="G194" s="68"/>
      <c r="H194" s="50"/>
      <c r="I194" s="40"/>
      <c r="J194" s="40"/>
      <c r="K194" s="40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s="37" customFormat="1" ht="24.75">
      <c r="A195" s="32"/>
      <c r="B195" s="32"/>
      <c r="C195" s="32" t="s">
        <v>214</v>
      </c>
      <c r="D195" s="32" t="s">
        <v>215</v>
      </c>
      <c r="E195" s="33">
        <f>E196</f>
        <v>500</v>
      </c>
      <c r="F195" s="33">
        <f>SUM(F196)</f>
        <v>3689</v>
      </c>
      <c r="G195" s="72">
        <f t="shared" si="2"/>
        <v>7.378</v>
      </c>
      <c r="H195" s="33">
        <f>SUM(H196)</f>
        <v>0</v>
      </c>
      <c r="I195" s="33">
        <f>SUM(I196)</f>
        <v>0</v>
      </c>
      <c r="J195" s="33">
        <f>SUM(J196)</f>
        <v>0</v>
      </c>
      <c r="K195" s="33">
        <f>SUM(K196)</f>
        <v>0</v>
      </c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</row>
    <row r="196" spans="1:29" s="6" customFormat="1" ht="12.75">
      <c r="A196" s="39" t="s">
        <v>216</v>
      </c>
      <c r="B196" s="39"/>
      <c r="C196" s="39"/>
      <c r="D196" s="39" t="s">
        <v>217</v>
      </c>
      <c r="E196" s="40">
        <v>500</v>
      </c>
      <c r="F196" s="40">
        <v>3689</v>
      </c>
      <c r="G196" s="68">
        <f t="shared" si="2"/>
        <v>7.378</v>
      </c>
      <c r="H196" s="40">
        <v>0</v>
      </c>
      <c r="I196" s="40">
        <v>0</v>
      </c>
      <c r="J196" s="40">
        <v>0</v>
      </c>
      <c r="K196" s="40">
        <v>0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s="6" customFormat="1" ht="12.75">
      <c r="A197" s="39"/>
      <c r="B197" s="39"/>
      <c r="C197" s="39"/>
      <c r="D197" s="39"/>
      <c r="E197" s="40"/>
      <c r="F197" s="40"/>
      <c r="G197" s="68"/>
      <c r="H197" s="50"/>
      <c r="I197" s="40"/>
      <c r="J197" s="40"/>
      <c r="K197" s="40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s="37" customFormat="1" ht="12.75">
      <c r="A198" s="32"/>
      <c r="B198" s="32"/>
      <c r="C198" s="32" t="s">
        <v>218</v>
      </c>
      <c r="D198" s="32" t="s">
        <v>219</v>
      </c>
      <c r="E198" s="33">
        <f>E199</f>
        <v>1500</v>
      </c>
      <c r="F198" s="33">
        <f>F199</f>
        <v>0</v>
      </c>
      <c r="G198" s="72">
        <f t="shared" si="2"/>
        <v>0</v>
      </c>
      <c r="H198" s="33">
        <f>H199</f>
        <v>0</v>
      </c>
      <c r="I198" s="33">
        <f>I199</f>
        <v>0</v>
      </c>
      <c r="J198" s="33">
        <f>J199</f>
        <v>0</v>
      </c>
      <c r="K198" s="33">
        <f>K199</f>
        <v>0</v>
      </c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</row>
    <row r="199" spans="1:29" s="6" customFormat="1" ht="24.75">
      <c r="A199" s="38" t="s">
        <v>220</v>
      </c>
      <c r="B199" s="38"/>
      <c r="C199" s="38"/>
      <c r="D199" s="49" t="s">
        <v>221</v>
      </c>
      <c r="E199" s="40">
        <v>1500</v>
      </c>
      <c r="F199" s="40">
        <v>0</v>
      </c>
      <c r="G199" s="68">
        <f t="shared" si="2"/>
        <v>0</v>
      </c>
      <c r="H199" s="40">
        <v>0</v>
      </c>
      <c r="I199" s="40">
        <v>0</v>
      </c>
      <c r="J199" s="40">
        <v>0</v>
      </c>
      <c r="K199" s="40">
        <v>0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s="6" customFormat="1" ht="12.75">
      <c r="A200" s="39"/>
      <c r="B200" s="39"/>
      <c r="C200" s="39"/>
      <c r="D200" s="39"/>
      <c r="E200" s="40"/>
      <c r="F200" s="40"/>
      <c r="G200" s="68"/>
      <c r="H200" s="50"/>
      <c r="I200" s="40"/>
      <c r="J200" s="40"/>
      <c r="K200" s="40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s="45" customFormat="1" ht="24.75">
      <c r="A201" s="94" t="s">
        <v>222</v>
      </c>
      <c r="B201" s="94" t="s">
        <v>223</v>
      </c>
      <c r="C201" s="94"/>
      <c r="D201" s="94" t="s">
        <v>224</v>
      </c>
      <c r="E201" s="95">
        <f>E203+E209+E206</f>
        <v>15500</v>
      </c>
      <c r="F201" s="95">
        <f>F203+F209+F206</f>
        <v>13641</v>
      </c>
      <c r="G201" s="43">
        <f t="shared" si="2"/>
        <v>0.8800645161290322</v>
      </c>
      <c r="H201" s="95">
        <f>H203+H209+H206</f>
        <v>0</v>
      </c>
      <c r="I201" s="95">
        <f>I203+I209+I206</f>
        <v>0</v>
      </c>
      <c r="J201" s="95">
        <f>J203+J209+J206</f>
        <v>0</v>
      </c>
      <c r="K201" s="95">
        <f>K203+K209+K206</f>
        <v>0</v>
      </c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</row>
    <row r="202" spans="1:29" s="6" customFormat="1" ht="12.75">
      <c r="A202" s="96"/>
      <c r="B202" s="32"/>
      <c r="C202" s="86"/>
      <c r="D202" s="32"/>
      <c r="E202" s="33"/>
      <c r="F202" s="33"/>
      <c r="G202" s="68"/>
      <c r="H202" s="35"/>
      <c r="I202" s="33"/>
      <c r="J202" s="33"/>
      <c r="K202" s="33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s="37" customFormat="1" ht="12.75">
      <c r="A203" s="32"/>
      <c r="B203" s="32"/>
      <c r="C203" s="32" t="s">
        <v>225</v>
      </c>
      <c r="D203" s="32" t="s">
        <v>226</v>
      </c>
      <c r="E203" s="33">
        <f>E204</f>
        <v>3000</v>
      </c>
      <c r="F203" s="33">
        <f>F204</f>
        <v>0</v>
      </c>
      <c r="G203" s="72">
        <f t="shared" si="2"/>
        <v>0</v>
      </c>
      <c r="H203" s="33">
        <f>H204</f>
        <v>0</v>
      </c>
      <c r="I203" s="33">
        <f>I204</f>
        <v>0</v>
      </c>
      <c r="J203" s="33">
        <f>J204</f>
        <v>0</v>
      </c>
      <c r="K203" s="33">
        <f>K204</f>
        <v>0</v>
      </c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</row>
    <row r="204" spans="1:29" s="6" customFormat="1" ht="24.75">
      <c r="A204" s="38" t="s">
        <v>227</v>
      </c>
      <c r="B204" s="38"/>
      <c r="C204" s="38"/>
      <c r="D204" s="39" t="s">
        <v>228</v>
      </c>
      <c r="E204" s="40">
        <v>3000</v>
      </c>
      <c r="F204" s="40">
        <v>0</v>
      </c>
      <c r="G204" s="68">
        <f t="shared" si="2"/>
        <v>0</v>
      </c>
      <c r="H204" s="97">
        <v>0</v>
      </c>
      <c r="I204" s="97">
        <v>0</v>
      </c>
      <c r="J204" s="97">
        <v>0</v>
      </c>
      <c r="K204" s="97">
        <v>0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s="6" customFormat="1" ht="12.75">
      <c r="A205" s="98"/>
      <c r="B205" s="98"/>
      <c r="C205" s="99"/>
      <c r="D205" s="98"/>
      <c r="E205" s="97"/>
      <c r="F205" s="97"/>
      <c r="G205" s="68"/>
      <c r="H205" s="98"/>
      <c r="I205" s="98"/>
      <c r="J205" s="98"/>
      <c r="K205" s="9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s="37" customFormat="1" ht="12.75">
      <c r="A206" s="100"/>
      <c r="B206" s="100"/>
      <c r="C206" s="100">
        <v>92109</v>
      </c>
      <c r="D206" s="100" t="s">
        <v>229</v>
      </c>
      <c r="E206" s="101">
        <f>-E207</f>
        <v>0</v>
      </c>
      <c r="F206" s="101">
        <f>F207</f>
        <v>12641</v>
      </c>
      <c r="G206" s="72"/>
      <c r="H206" s="101">
        <f>H207</f>
        <v>0</v>
      </c>
      <c r="I206" s="101">
        <f>I207</f>
        <v>0</v>
      </c>
      <c r="J206" s="101">
        <f>J207</f>
        <v>0</v>
      </c>
      <c r="K206" s="101">
        <f>K207</f>
        <v>0</v>
      </c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:29" s="6" customFormat="1" ht="24.75">
      <c r="A207" s="102" t="s">
        <v>230</v>
      </c>
      <c r="B207" s="102"/>
      <c r="C207" s="102"/>
      <c r="D207" s="98" t="s">
        <v>231</v>
      </c>
      <c r="E207" s="97">
        <v>0</v>
      </c>
      <c r="F207" s="97">
        <v>12641</v>
      </c>
      <c r="G207" s="68"/>
      <c r="H207" s="97">
        <v>0</v>
      </c>
      <c r="I207" s="97">
        <v>0</v>
      </c>
      <c r="J207" s="97">
        <v>0</v>
      </c>
      <c r="K207" s="97">
        <v>0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s="6" customFormat="1" ht="12.75">
      <c r="A208" s="98"/>
      <c r="B208" s="98"/>
      <c r="C208" s="98"/>
      <c r="D208" s="98"/>
      <c r="E208" s="97"/>
      <c r="F208" s="97"/>
      <c r="G208" s="68"/>
      <c r="H208" s="98"/>
      <c r="I208" s="98"/>
      <c r="J208" s="98"/>
      <c r="K208" s="9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s="37" customFormat="1" ht="12.75">
      <c r="A209" s="100"/>
      <c r="B209" s="100"/>
      <c r="C209" s="100">
        <v>92195</v>
      </c>
      <c r="D209" s="100" t="s">
        <v>232</v>
      </c>
      <c r="E209" s="101">
        <f>E210</f>
        <v>12500</v>
      </c>
      <c r="F209" s="101">
        <f>F210</f>
        <v>1000</v>
      </c>
      <c r="G209" s="72">
        <f t="shared" si="2"/>
        <v>0.08</v>
      </c>
      <c r="H209" s="101">
        <f>H210</f>
        <v>0</v>
      </c>
      <c r="I209" s="101">
        <f>I210</f>
        <v>0</v>
      </c>
      <c r="J209" s="101">
        <f>J210</f>
        <v>0</v>
      </c>
      <c r="K209" s="101">
        <f>K210</f>
        <v>0</v>
      </c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:29" s="6" customFormat="1" ht="12.75">
      <c r="A210" s="102" t="s">
        <v>233</v>
      </c>
      <c r="B210" s="102"/>
      <c r="C210" s="102"/>
      <c r="D210" s="98" t="s">
        <v>234</v>
      </c>
      <c r="E210" s="97">
        <v>12500</v>
      </c>
      <c r="F210" s="97">
        <v>1000</v>
      </c>
      <c r="G210" s="68">
        <f>F210/E210</f>
        <v>0.08</v>
      </c>
      <c r="H210" s="97">
        <v>0</v>
      </c>
      <c r="I210" s="97">
        <v>0</v>
      </c>
      <c r="J210" s="97">
        <v>0</v>
      </c>
      <c r="K210" s="97">
        <v>0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s="6" customFormat="1" ht="12.75">
      <c r="A211" s="98"/>
      <c r="B211" s="98"/>
      <c r="C211" s="98"/>
      <c r="D211" s="98"/>
      <c r="E211" s="97"/>
      <c r="F211" s="97"/>
      <c r="G211" s="68"/>
      <c r="H211" s="98"/>
      <c r="I211" s="98"/>
      <c r="J211" s="98"/>
      <c r="K211" s="9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s="6" customFormat="1" ht="12.75">
      <c r="A212" s="98"/>
      <c r="B212" s="98"/>
      <c r="C212" s="98"/>
      <c r="D212" s="98"/>
      <c r="E212" s="97"/>
      <c r="F212" s="97"/>
      <c r="G212" s="68"/>
      <c r="H212" s="98"/>
      <c r="I212" s="98"/>
      <c r="J212" s="98"/>
      <c r="K212" s="9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s="45" customFormat="1" ht="12.75">
      <c r="A213" s="103"/>
      <c r="B213" s="103"/>
      <c r="C213" s="103"/>
      <c r="D213" s="103" t="s">
        <v>235</v>
      </c>
      <c r="E213" s="104">
        <f>E201+E190+E178+E152+E146+E121+E109+E73+E68+E63+E48+E43+E28+E22+E16+E10</f>
        <v>17673720</v>
      </c>
      <c r="F213" s="104">
        <f>F201+F190+F178+F152+F146+F121+F109+F73+F68+F63+F48+F43+F28+F22+F16+F10</f>
        <v>9846235</v>
      </c>
      <c r="G213" s="43">
        <f>F213/E213</f>
        <v>0.557111632412418</v>
      </c>
      <c r="H213" s="105">
        <f>H73+H48+H28+H10</f>
        <v>2047952</v>
      </c>
      <c r="I213" s="104">
        <f>I73+I28</f>
        <v>13591</v>
      </c>
      <c r="J213" s="104">
        <f>J73</f>
        <v>257145</v>
      </c>
      <c r="K213" s="104">
        <f>K73</f>
        <v>130322</v>
      </c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</row>
  </sheetData>
  <mergeCells count="44">
    <mergeCell ref="D1:K1"/>
    <mergeCell ref="A4:K4"/>
    <mergeCell ref="A5:K5"/>
    <mergeCell ref="A13:C14"/>
    <mergeCell ref="A19:C20"/>
    <mergeCell ref="A25:C25"/>
    <mergeCell ref="A26:C26"/>
    <mergeCell ref="A31:C38"/>
    <mergeCell ref="A41:C41"/>
    <mergeCell ref="A46:C46"/>
    <mergeCell ref="A51:C52"/>
    <mergeCell ref="A55:C57"/>
    <mergeCell ref="A60:C61"/>
    <mergeCell ref="A66:C66"/>
    <mergeCell ref="A71:C71"/>
    <mergeCell ref="A76:C76"/>
    <mergeCell ref="A77:C77"/>
    <mergeCell ref="A80:C86"/>
    <mergeCell ref="A89:C98"/>
    <mergeCell ref="A101:C103"/>
    <mergeCell ref="A106:C107"/>
    <mergeCell ref="A117:C117"/>
    <mergeCell ref="A124:C127"/>
    <mergeCell ref="A130:C131"/>
    <mergeCell ref="A134:C135"/>
    <mergeCell ref="A138:C138"/>
    <mergeCell ref="A142:C144"/>
    <mergeCell ref="A149:C150"/>
    <mergeCell ref="A158:C159"/>
    <mergeCell ref="A162:C162"/>
    <mergeCell ref="A165:C166"/>
    <mergeCell ref="A169:C170"/>
    <mergeCell ref="A173:C173"/>
    <mergeCell ref="A176:C176"/>
    <mergeCell ref="A181:C181"/>
    <mergeCell ref="A185:C185"/>
    <mergeCell ref="A186:C188"/>
    <mergeCell ref="A193:C193"/>
    <mergeCell ref="A196:C196"/>
    <mergeCell ref="A199:C199"/>
    <mergeCell ref="A200:C200"/>
    <mergeCell ref="A204:C204"/>
    <mergeCell ref="A207:C207"/>
    <mergeCell ref="A210:C210"/>
  </mergeCells>
  <printOptions/>
  <pageMargins left="1.3777777777777778" right="0.7875" top="1.3777777777777778" bottom="0.9840277777777778" header="0.5118055555555556" footer="0.5118055555555556"/>
  <pageSetup fitToHeight="0" horizontalDpi="300" verticalDpi="300" orientation="landscape" pageOrder="overThenDown" paperSize="9" scale="90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Zbigniew Wojtyło</cp:lastModifiedBy>
  <cp:lastPrinted>2005-08-29T08:19:32Z</cp:lastPrinted>
  <dcterms:created xsi:type="dcterms:W3CDTF">2005-08-02T08:32:42Z</dcterms:created>
  <dcterms:modified xsi:type="dcterms:W3CDTF">2005-08-30T06:54:10Z</dcterms:modified>
  <cp:category/>
  <cp:version/>
  <cp:contentType/>
  <cp:contentStatus/>
  <cp:revision>1</cp:revision>
</cp:coreProperties>
</file>