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<sst xmlns="http://schemas.openxmlformats.org/spreadsheetml/2006/main" count="209" uniqueCount="174">
  <si>
    <t xml:space="preserve"> według źródeł pochodzenia oraz działów klasyfikacji budżetowej wraz z częścią opisową</t>
  </si>
  <si>
    <t>Lp.</t>
  </si>
  <si>
    <t>Dział</t>
  </si>
  <si>
    <t>Nazwa</t>
  </si>
  <si>
    <t>Plan po zmianach</t>
  </si>
  <si>
    <t>Wykonanie</t>
  </si>
  <si>
    <t>%</t>
  </si>
  <si>
    <t>Zaległości</t>
  </si>
  <si>
    <t>Nadpłaty</t>
  </si>
  <si>
    <t>1</t>
  </si>
  <si>
    <t>010</t>
  </si>
  <si>
    <t>Rolnictwo i łowiectwo</t>
  </si>
  <si>
    <t>* Dochody bieżące:</t>
  </si>
  <si>
    <t>Część opisowa</t>
  </si>
  <si>
    <t>2</t>
  </si>
  <si>
    <t>020</t>
  </si>
  <si>
    <t>Leśnictwo</t>
  </si>
  <si>
    <t xml:space="preserve">1. Dochody uzyskane od kół łowieckich za dzierżawę terenów łowieckich                  </t>
  </si>
  <si>
    <t>3</t>
  </si>
  <si>
    <t>600</t>
  </si>
  <si>
    <t>Transport i  łączność</t>
  </si>
  <si>
    <t>* Dochody majątkowe</t>
  </si>
  <si>
    <t>* Dochody majątkowe:</t>
  </si>
  <si>
    <t>4</t>
  </si>
  <si>
    <t>Gospodarka mieszkaniowa</t>
  </si>
  <si>
    <t>7. Z pozostałych dochodów</t>
  </si>
  <si>
    <t>5</t>
  </si>
  <si>
    <t>710</t>
  </si>
  <si>
    <t>Działalność usługowa</t>
  </si>
  <si>
    <t>6</t>
  </si>
  <si>
    <t>Administracja publiczna</t>
  </si>
  <si>
    <t>1. Dotacja celowa otrzymana z budżetu państwa na realizację zadań bieżących z zakresu administracji rządowej</t>
  </si>
  <si>
    <t>7</t>
  </si>
  <si>
    <t>Urzędy naczelnych organów władzy państwowej, kontroli i ochrony prawa oraz sądownictwa</t>
  </si>
  <si>
    <t>8</t>
  </si>
  <si>
    <t>Bezpieczeństwo publiczne i ochrona przeciwpożarowa</t>
  </si>
  <si>
    <t>9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</si>
  <si>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</si>
  <si>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</si>
  <si>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2. Odsetki od nieterminowych wpłat, dotyczy podatku od działalności gospodarczej osób fizycznych opłacanego w formie karty podatkowej</t>
  </si>
  <si>
    <t>10</t>
  </si>
  <si>
    <t>Różne rozliczenia</t>
  </si>
  <si>
    <t>1. Część oświatowa subwencji ogólnej dla jednostek samorządu terytorialnego</t>
  </si>
  <si>
    <t>2. Część wyrównawcza subwencji ogólnej dla gmin, z tego:</t>
  </si>
  <si>
    <t>3. Część równoważąca subwencji ogólnej dla gmin</t>
  </si>
  <si>
    <t>11</t>
  </si>
  <si>
    <t>Oświata i wychowanie</t>
  </si>
  <si>
    <t>Dochody majątkowe</t>
  </si>
  <si>
    <t>12</t>
  </si>
  <si>
    <t>851</t>
  </si>
  <si>
    <t>Ochrona zdrowia</t>
  </si>
  <si>
    <t>1. Dotacja celowa z budżetu państwa na realizację zadań bieżących z zakresu administracji rządowej</t>
  </si>
  <si>
    <t>13</t>
  </si>
  <si>
    <t>Pomoc społeczna</t>
  </si>
  <si>
    <t>1. Wpływy z różnych opłat - wpłaty za pobyt osób w Domach Pomocy Społecznej</t>
  </si>
  <si>
    <t>14</t>
  </si>
  <si>
    <t>Edukacyjna opieka wychowawcza</t>
  </si>
  <si>
    <t>15</t>
  </si>
  <si>
    <t>Gospodarka komunalna i ochrona środowiska</t>
  </si>
  <si>
    <t>RAZEM DOCHODY</t>
  </si>
  <si>
    <t>6.Pozostałe dochody</t>
  </si>
  <si>
    <t>Skutki obniżenia górnych stawek podatkowych</t>
  </si>
  <si>
    <t>Skutki udzielonych ulg, odroczeń, umorzeń, zwolnień</t>
  </si>
  <si>
    <t xml:space="preserve">1. Dochody z najmu składników majątkowych w Szkołach Podstawowych </t>
  </si>
  <si>
    <t>2. Pozostałe odsetki - odsetki od środków zgromadzonych na rachunkach bankowych w Szkołach Podstawowych</t>
  </si>
  <si>
    <t>3. Dochody z najmu i dzierżawy- wynajem pomieszczeń przedszkola</t>
  </si>
  <si>
    <t>630</t>
  </si>
  <si>
    <t>Turystyka</t>
  </si>
  <si>
    <t>7.Dotacja celowa z budżetu państwa na realizacje zadań bieżących  z zakresu administracji  rządowej - narodowy spis powszechny</t>
  </si>
  <si>
    <t>10. Dochody z tytułu podatku od nieruchomości od osób fizycznych</t>
  </si>
  <si>
    <t>11. Wpływy z podatku rolnego od osób fizycznych</t>
  </si>
  <si>
    <t>12. Wpłaty z podatku leśnego od osób fizycznych</t>
  </si>
  <si>
    <t>13. Dochody z tytułu podatku od środków transportowych od osób fizycznych</t>
  </si>
  <si>
    <t>14. Podatek od spadków i darowizn</t>
  </si>
  <si>
    <t>15. Wpływy z  opłaty targowej od osób fizycznych</t>
  </si>
  <si>
    <t>16. Podatek od czynności cywilnoprawnych od osób fizycznych</t>
  </si>
  <si>
    <t>18. Odsetki od nieterminowych wpłat z tytułu podatków i opłat od osób fizycznych</t>
  </si>
  <si>
    <t>a. kwota podstwaowa</t>
  </si>
  <si>
    <t>b.kwota uzupełniająca</t>
  </si>
  <si>
    <t>1.Wpływy ze sprzedaży składników majątkowych / należności po likwidacji ZLA</t>
  </si>
  <si>
    <t>3.Pozostałe dochody -zwrot niezależnie pobranych świadczeń</t>
  </si>
  <si>
    <t>921</t>
  </si>
  <si>
    <t>1.Otrzymane darowizny w postaci pienięznej</t>
  </si>
  <si>
    <t>2. Dotacja celowa otrzymana z budżetu państwa na zadania bieżące realizowane przez gminę na podstawie porozumień z organami administracji rządowej - środki na utrzymanie grobów wojennych</t>
  </si>
  <si>
    <t>I.Dotacje  i środki przeznaczone na inwestycje w tym :</t>
  </si>
  <si>
    <t xml:space="preserve">1.Dotacje otrzymane z Funduszu Rozwoju Kultury Fizycznej na budowę hali sportowej w Rudach </t>
  </si>
  <si>
    <t>2.Środki na dofinansowanie  własnych inwestycji gmin /związków gmin / powiatów/ związków powiatów / samorządów  województw , pozyskane z innych źródeł</t>
  </si>
  <si>
    <t>20. Wpływy z opłaty eksploatacyjnej</t>
  </si>
  <si>
    <t>21. Opłaty za zezwolenia na sprzedaż napojów alkoholowych</t>
  </si>
  <si>
    <t>22. Opłata za koncesje na wiercenia geologiczne</t>
  </si>
  <si>
    <t>23. Wpływy z różnych opłat - opłata za zajęcie pasa drogowego</t>
  </si>
  <si>
    <t>25. Udziały gminy w podatku dochodowym od osób fizycznych</t>
  </si>
  <si>
    <t>26. Udziały gminy w podatku dochodowym od osób prawnych</t>
  </si>
  <si>
    <t>8. Wpływy  za najem autobusu szkolnego</t>
  </si>
  <si>
    <t>17.Dotacje otrzymane z funduszy celowych na realizacje zadań bieżacych jednostek sektora finansów publicznych na dofinansowanie pracownikom kosztów  kształcenia młodocianych pracowników</t>
  </si>
  <si>
    <t>5. Dotacja celowa z budżetu państwa na realizację zadań bieżących z zakresu  administracji rządowej - na świadczenia rodzinne, zaliczki alimentacyjne, świadczenia z funduszu alimentacyjnego oraz składki na ubezpieczenia emerytalne i rentowe z ubezpieczenia społecznego</t>
  </si>
  <si>
    <t>8. Dotacja celowa  z budżetu  państwa na realizację zadań bieżących z zakresu administracji rządowej - na składki  na ubezpieczenia zdrowotne opłacane za osoby pobierające  niektóre  świadczenia z pomocy społecznej orza  niektóre świadczenia rodzinne oraz za osoby uczestniczące w zajęciach w centrum integracji społecznej</t>
  </si>
  <si>
    <t>10. Dotacja celowa z budżetu państwa na realizację zadań bieżących z zakresu administracji rządowej - na zasiłki i pomoc w naturze</t>
  </si>
  <si>
    <t>12.Odsetki  od środków zgromadzonych na rachunku bankowym</t>
  </si>
  <si>
    <t>13.Wpływy z róznych dochodów</t>
  </si>
  <si>
    <t>14. Dotacja celowa otrzymana z budżetu państwa na realizację  własnych zadań  bieżących  gmin - na Ośrodek Pomocy Społecznej</t>
  </si>
  <si>
    <t>15. Wpływy z usług opiekuńczych</t>
  </si>
  <si>
    <t>16.Pozostałe odsetki zgromadzone na rachunku bankowym</t>
  </si>
  <si>
    <t>20.Dotacja celowa otrzymana z budżetu państwa na realizacje własnych  zadań bieżących gmin- na dożywianie</t>
  </si>
  <si>
    <t>7 Dotacja celowa  z budżetu  państwa na realizację zadań bieżących z zakresu administracji rządowej - na składki  na ubezpieczenia zdrowotne opłacane za osoby pobierające  niektóre  świadczenia z pomocy społecznej oraz  niektóre świadczenia rodzinne oraz za osoby uczestniczące w zajęciach w centrum integracji społecznej</t>
  </si>
  <si>
    <t>6. Dochody jednostek samorządu terytorialnego związane z realizacją zadań z zakresu administracji rządowej  oraz  innych zadańzleconych  ustawami - wpływów z tytułu zwrotu  należności od dłużników alimentacyjnych</t>
  </si>
  <si>
    <t>18. Dotacja celowa w ramach programów finansowanych z udziałem środków europejskich oraz środków  o których  mowa w art.. 5 ust. 1 pkt 3 oraz ust.3 pkt 5 i 6 ustawy , lub płatności w ramach  budżetu  środków europejskich</t>
  </si>
  <si>
    <t>19. Dotacja celowa w ramach programów finansowanych z udziałem środków europejskich oraz środków  o których  mowa w art.. 5 ust. 1 pkt 3 oraz ust.3 pkt 5 i 6 ustawy , lub płatności w ramach  budżetu  środków europejskich</t>
  </si>
  <si>
    <t xml:space="preserve">3.Wpływy z opłaty produktowej </t>
  </si>
  <si>
    <t>2. Dotacja celowa otrzymane  z budżetu państwa na realizację własnych zadań bieżących gmin</t>
  </si>
  <si>
    <t>3. Dochody z podatku od nieruchomości od osób prawnychi innych jednostek organizacyjnych</t>
  </si>
  <si>
    <t>4. Wpływy z podatku rolnego od osób prawnych i innych jednostek organizacyjnych</t>
  </si>
  <si>
    <t>7. Podatek od  czynności cywilnoprawnych od osób prawnych i innych jednostek organizacyjnych</t>
  </si>
  <si>
    <t>9. Odsetki od nieterminowych wpłat z tytułu podatków i opłat od osób prawnych i innych jednostek organizacyjnych</t>
  </si>
  <si>
    <t>5. Wpłaty z podatku leśnego od osób prawnych u innych jednostek organizacyjnych</t>
  </si>
  <si>
    <t>6. Dochody z tytułu podatku od środków transportowych od osób prawnych i innych jednostek organizacyjnych</t>
  </si>
  <si>
    <t xml:space="preserve">1. Dotacja celowa otrzymana z budżetu państwa na realizację zadań bieżących z zakresu administracji rządowej  (na prowadzenie i aktualizacje stałego rejestru wyborców) </t>
  </si>
  <si>
    <t>2.Dotacja celowa otrzymana z budżetu państwa na realizację zadań bieżących   z zakresu administracji rządowej oraz innych zadań zleconych gminom / na niszczenie  dokumentów  z wyborów samorządowych/</t>
  </si>
  <si>
    <t>4. Dochody z tytułu usług - za prywatne rozmowy telefoniczne pracowników</t>
  </si>
  <si>
    <t xml:space="preserve">3. Wpływy z tytułu odsetek  zgromadzonychna rachunkach bankowych </t>
  </si>
  <si>
    <t>1.Dotacja celowa z budżetu państwa na realizację zadań bieżących z zakresu administracji rządowej oraz innych zadań zleconych gminie ustawami - na zwrot części podatku akcyzowego</t>
  </si>
  <si>
    <t xml:space="preserve">1. Dotacje celowe otrzymane z budżetu państwa na realizację inwestycji i zakupów inwestycyjnych własnych gmin (związków gmin) - na usuwanie skutków klęsk żywiołowych
</t>
  </si>
  <si>
    <t>1. Dochody ze sprzedazy  drewna</t>
  </si>
  <si>
    <t>I.Dotacje i środki przeznaczone na inwestycje w tym w szczególności z tytułu dotacji i środków na finansowanie wydatków na realizację zadań inwestycyjnych z udziałem  środków o których mowa w art. 5 ust.1 pkt 2 i 3 w tym:</t>
  </si>
  <si>
    <t xml:space="preserve">1.Środki na dofinansowanie własnych inwestycji gmin pozyskane z innych źródeł - środki z Europejskiego Funduszu  Rozwoju Regionalnego - na budowę parkingu - Południowo - Zachodni Szlak Cystersów </t>
  </si>
  <si>
    <t>II.Dotacje i środki przeznaczone na inwestycje w tym:</t>
  </si>
  <si>
    <t>1.Wpływy z tytułu pomocy finansowej udzielonej między jednostkami samorządu terytorialnego na dofinansowanie własnych zadań inwestycyjnych i zakupów inwestycyjnych -  Południowo Zachodnio Szlak  Cystersów</t>
  </si>
  <si>
    <t xml:space="preserve">1. Dochody z  tytułu opłat za użytkowanie wieczyste nieruchomości </t>
  </si>
  <si>
    <t>2. Dochody z  tytułu opłat za trwały zarząd</t>
  </si>
  <si>
    <t xml:space="preserve">3. Dochody z  najmu składników majątkowych  </t>
  </si>
  <si>
    <t>4. Dochody z  dzierżawy składników majątkowych</t>
  </si>
  <si>
    <t>6. Dochody z tytułu odsetek</t>
  </si>
  <si>
    <t>5. Dochody z tytułu usług za ciepłą wodę użytkową i c.o.</t>
  </si>
  <si>
    <t>I.Dochody ze sprzedaży majątku, w tym:</t>
  </si>
  <si>
    <t>1. Dochody z tytułu sprzedaży gruntów, działek, mieszkań</t>
  </si>
  <si>
    <t>2. Wpływy z tytułu przekształcenia prawa użytkowania wieczystego przysługującego osobom fizycznym w prawo własności</t>
  </si>
  <si>
    <t xml:space="preserve">2. Dochody uzyskane w związku z realizacją zadań z zakresu administracji rządowej oraz innych zadań zleconych ustawami - 5% wpływów z tytułu opłat za udostępnienie danych osobowych </t>
  </si>
  <si>
    <t>5.Grzywny, mandaty i inne kary pieniężne od os.fizycznych</t>
  </si>
  <si>
    <t>1. Dotacja celowa z Powiatu Raciborskiego na  konserwację i utrzymanie  systemów alarmowych</t>
  </si>
  <si>
    <t>1. Wpływy ze sprzedaży składników majątkowych -  ze sprzedaży samochodu</t>
  </si>
  <si>
    <t>24. Dochody z tytułu odsetek od dochodów pobieranych  na podstawie odrębnych ustaw</t>
  </si>
  <si>
    <t>8.Zaległośći z tytułu podatków i opłat zniesionych (osoby prawne)</t>
  </si>
  <si>
    <t>17. Zaległości z tytułu podatków i opłat zniesionych (osoby fizyczne)</t>
  </si>
  <si>
    <t>4.Wpływy z różnych opłat - wpłata za uszkodzenie mienie</t>
  </si>
  <si>
    <t>5. Wpływy ze zwrotów dotacji oraz płatności, w tym wykorzystanych niezgodnie z przeznaczeniem lub wykorzystanych z naruszeniem procedur, o których mowa w art..184 ustawy , pobranych nienależnie lub w nadmiernej wysokości</t>
  </si>
  <si>
    <t>6. Pozostałe odsetki - odsetki od środków zgromadzonych na rachunkach bankowych w przedszkolach</t>
  </si>
  <si>
    <t>7. Wpływy ze zwrotów dotacji orza płatności, w tym wykorzystanych niezgodnie z przeznaczeniem lub wykorzystanych z naruszeniem procedur, o których mowa w art..184 ustawy , pobranych nienależnie lub w nadmiernej wysokości (SP)</t>
  </si>
  <si>
    <t>9. Wpływy z różnych opłat / wydanie duplikatów świadectw i legitymacji/ SP</t>
  </si>
  <si>
    <t>10.Wpływy z różnych opłat/ wydanie duplikatów świadectw i legitymacji/ Gimnazja</t>
  </si>
  <si>
    <t>11. Dochody z najmu i dzierżawy - wynajem pomieszczeń (Gimnazjum)</t>
  </si>
  <si>
    <t xml:space="preserve">12.Pozostałe odsetki - naliczone na rachunku bankowym Gimnazjum </t>
  </si>
  <si>
    <t>13. Wpływy z  różnych opłat/ wydanie duplikatów świadectw i legitymacji ZSZ</t>
  </si>
  <si>
    <t>15.Odsetki na rachunku bankowym pozostała działalność</t>
  </si>
  <si>
    <t>*Dochody majątkowe:</t>
  </si>
  <si>
    <t>2. Środki na dofinansowanie własnych inwestycji gminy pozyskane z innych źródeł - środki z Regionalnego Programu Operacyjnego na dofinansowanie modernizacji Ośrodków Zdrowia na terenie Gminy Kuźnia Raciborska</t>
  </si>
  <si>
    <t xml:space="preserve">4. Wpływy z tytułu zwrotów wypłaconych  świadczeń z funduszu alimentacyjnego </t>
  </si>
  <si>
    <t>9.Wpływy z różnych dochodów</t>
  </si>
  <si>
    <t>11. Dotacja celowa otrzymana z budżetu państwa na realizację własnych zadań bieżących gmin - na zasiłki stałe</t>
  </si>
  <si>
    <t>17.Dotacje celowe otrzymane z budzetu państwa na realizację zadań bieżacych  z zakresu  administracji rzadowej oraz  innych  zadań zleconych gminie ustawami- na usuwanie skutków klęsk żywiołowych</t>
  </si>
  <si>
    <t>2. Odsetki od nieterminoeych wpłat nienależnie pobranych świadczeń</t>
  </si>
  <si>
    <t>1.Dotacja celowa otrzymana z Wojewódzkiego Funduszu Ochrony środowiska na realizację zadań bieżących - na profilaktykę zdrowotną dzieci realizowaną w trakcie  wyjazdu śródrocznego w roku szkolnym</t>
  </si>
  <si>
    <t>1.Przelewy z Urzędu Marszałkowskiego za korzystanie ze środowiska</t>
  </si>
  <si>
    <t>2.Wpływy  środków z tytułu opłat i kar za korzystanie ze środowiska</t>
  </si>
  <si>
    <t>Kultura i ochrona dziedzictwa narodowego</t>
  </si>
  <si>
    <t>I. Dotacje i środki przeznaczone na inwestycje, w tym:</t>
  </si>
  <si>
    <t>*Dochody majątkowe :</t>
  </si>
  <si>
    <t>1. Dotacja z WFOŚiGW - Termomodernizacja MOKSiR</t>
  </si>
  <si>
    <t xml:space="preserve">19. Wpływy z opłaty skarbowej </t>
  </si>
  <si>
    <t>14. Wpływy z usług - opłata za wyzywienie</t>
  </si>
  <si>
    <t>16. Dochody bieżące , w tym z tytułu dotacji i środków na finansowanie wydatków na realizację zadań finansowanych z udziałem środków o których mowa a art..5 ust. 1 pkt 2 i 3 - dotacja w ramach POKL</t>
  </si>
  <si>
    <t>WYKONANIE DOCHODÓW BUDŻETOWYCH ZA I PÓŁROCZE 2011 ROKU</t>
  </si>
  <si>
    <t>Załącznik Nr 1 do Zarządzenia Nr B.0050.218/2011 Burmistrza Miasta Kuźnia Raciborska 
z dnia 26 sierpnia 2011 r.</t>
  </si>
  <si>
    <t>16</t>
  </si>
  <si>
    <t>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</si>
</sst>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2"/>
    </font>
    <font>
      <b/>
      <i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NumberFormat="1" applyBorder="1" applyAlignment="1" applyProtection="1">
      <alignment wrapText="1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NumberFormat="1" applyBorder="1" applyAlignment="1" applyProtection="1">
      <alignment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 shrinkToFi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left" vertical="center" wrapText="1"/>
      <protection/>
    </xf>
    <xf numFmtId="0" fontId="1" fillId="0" borderId="2" xfId="0" applyNumberFormat="1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49" fontId="1" fillId="3" borderId="2" xfId="0" applyNumberFormat="1" applyFont="1" applyFill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2" xfId="0" applyNumberFormat="1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 wrapText="1"/>
      <protection/>
    </xf>
    <xf numFmtId="10" fontId="1" fillId="3" borderId="2" xfId="17" applyNumberFormat="1" applyFont="1" applyFill="1" applyBorder="1" applyAlignment="1" applyProtection="1">
      <alignment horizontal="right" vertical="center" wrapText="1"/>
      <protection/>
    </xf>
    <xf numFmtId="49" fontId="1" fillId="4" borderId="2" xfId="0" applyNumberFormat="1" applyFont="1" applyFill="1" applyBorder="1" applyAlignment="1" applyProtection="1">
      <alignment horizontal="center" vertical="center" wrapText="1"/>
      <protection/>
    </xf>
    <xf numFmtId="49" fontId="1" fillId="4" borderId="2" xfId="0" applyNumberFormat="1" applyFont="1" applyFill="1" applyBorder="1" applyAlignment="1" applyProtection="1">
      <alignment horizontal="left" vertical="center" wrapText="1"/>
      <protection/>
    </xf>
    <xf numFmtId="0" fontId="1" fillId="4" borderId="2" xfId="0" applyNumberFormat="1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9" fontId="1" fillId="4" borderId="2" xfId="17" applyNumberFormat="1" applyFont="1" applyFill="1" applyBorder="1" applyAlignment="1" applyProtection="1">
      <alignment horizontal="right" vertical="center" wrapText="1"/>
      <protection/>
    </xf>
    <xf numFmtId="49" fontId="2" fillId="5" borderId="2" xfId="0" applyNumberFormat="1" applyFont="1" applyFill="1" applyBorder="1" applyAlignment="1" applyProtection="1">
      <alignment horizontal="center" vertical="center" wrapText="1"/>
      <protection/>
    </xf>
    <xf numFmtId="49" fontId="2" fillId="5" borderId="2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2" xfId="0" applyNumberFormat="1" applyFont="1" applyFill="1" applyBorder="1" applyAlignment="1" applyProtection="1">
      <alignment horizontal="right" vertical="center" wrapText="1"/>
      <protection/>
    </xf>
    <xf numFmtId="10" fontId="5" fillId="5" borderId="2" xfId="17" applyNumberFormat="1" applyFont="1" applyFill="1" applyBorder="1" applyAlignment="1" applyProtection="1">
      <alignment horizontal="right" vertical="center" wrapText="1"/>
      <protection/>
    </xf>
    <xf numFmtId="49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right" vertical="center" wrapText="1"/>
      <protection/>
    </xf>
    <xf numFmtId="10" fontId="5" fillId="0" borderId="2" xfId="17" applyNumberFormat="1" applyFont="1" applyBorder="1" applyAlignment="1" applyProtection="1">
      <alignment horizontal="right" vertical="center" wrapText="1"/>
      <protection/>
    </xf>
    <xf numFmtId="49" fontId="1" fillId="5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left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49" fontId="1" fillId="5" borderId="2" xfId="0" applyNumberFormat="1" applyFont="1" applyFill="1" applyBorder="1" applyAlignment="1">
      <alignment horizontal="center" wrapText="1"/>
    </xf>
    <xf numFmtId="49" fontId="0" fillId="5" borderId="2" xfId="0" applyNumberFormat="1" applyFill="1" applyBorder="1" applyAlignment="1" applyProtection="1">
      <alignment vertical="center" wrapText="1"/>
      <protection/>
    </xf>
    <xf numFmtId="49" fontId="0" fillId="0" borderId="2" xfId="0" applyNumberFormat="1" applyBorder="1" applyAlignment="1" applyProtection="1">
      <alignment vertical="center" wrapText="1"/>
      <protection/>
    </xf>
    <xf numFmtId="49" fontId="0" fillId="0" borderId="2" xfId="0" applyNumberFormat="1" applyFill="1" applyBorder="1" applyAlignment="1" applyProtection="1">
      <alignment horizontal="left" vertical="center" wrapText="1"/>
      <protection/>
    </xf>
    <xf numFmtId="49" fontId="0" fillId="5" borderId="2" xfId="0" applyNumberForma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7" fillId="5" borderId="2" xfId="0" applyNumberFormat="1" applyFont="1" applyFill="1" applyBorder="1" applyAlignment="1" applyProtection="1">
      <alignment horizontal="center" vertical="center" wrapText="1"/>
      <protection/>
    </xf>
    <xf numFmtId="49" fontId="7" fillId="5" borderId="2" xfId="0" applyNumberFormat="1" applyFont="1" applyFill="1" applyBorder="1" applyAlignment="1" applyProtection="1">
      <alignment horizontal="left" vertical="center" wrapText="1"/>
      <protection/>
    </xf>
    <xf numFmtId="49" fontId="9" fillId="5" borderId="2" xfId="0" applyNumberFormat="1" applyFont="1" applyFill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  <protection/>
    </xf>
    <xf numFmtId="49" fontId="8" fillId="3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49" fontId="8" fillId="5" borderId="2" xfId="0" applyNumberFormat="1" applyFont="1" applyFill="1" applyBorder="1" applyAlignment="1" applyProtection="1">
      <alignment horizontal="center" vertical="center" wrapText="1"/>
      <protection/>
    </xf>
    <xf numFmtId="49" fontId="8" fillId="5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vertical="center" wrapText="1"/>
      <protection/>
    </xf>
    <xf numFmtId="49" fontId="0" fillId="0" borderId="7" xfId="0" applyNumberFormat="1" applyBorder="1" applyAlignment="1" applyProtection="1">
      <alignment vertical="center" wrapText="1"/>
      <protection/>
    </xf>
    <xf numFmtId="49" fontId="0" fillId="0" borderId="5" xfId="0" applyNumberFormat="1" applyBorder="1" applyAlignment="1" applyProtection="1">
      <alignment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4" fontId="11" fillId="4" borderId="2" xfId="0" applyNumberFormat="1" applyFont="1" applyFill="1" applyBorder="1" applyAlignment="1" applyProtection="1">
      <alignment horizontal="right" vertical="center" wrapText="1"/>
      <protection/>
    </xf>
    <xf numFmtId="4" fontId="12" fillId="4" borderId="2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 applyProtection="1">
      <alignment horizontal="left" vertical="center" wrapText="1"/>
      <protection/>
    </xf>
    <xf numFmtId="4" fontId="13" fillId="5" borderId="2" xfId="0" applyNumberFormat="1" applyFont="1" applyFill="1" applyBorder="1" applyAlignment="1" applyProtection="1">
      <alignment horizontal="right" vertical="center" wrapText="1"/>
      <protection/>
    </xf>
    <xf numFmtId="4" fontId="13" fillId="5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 applyProtection="1">
      <alignment horizontal="left" vertical="center" wrapText="1"/>
      <protection/>
    </xf>
    <xf numFmtId="4" fontId="12" fillId="0" borderId="2" xfId="0" applyNumberFormat="1" applyFont="1" applyBorder="1" applyAlignment="1" applyProtection="1">
      <alignment horizontal="right" vertical="center" wrapText="1"/>
      <protection/>
    </xf>
    <xf numFmtId="10" fontId="13" fillId="0" borderId="2" xfId="17" applyNumberFormat="1" applyFont="1" applyBorder="1" applyAlignment="1" applyProtection="1">
      <alignment horizontal="right" vertical="center" wrapText="1"/>
      <protection/>
    </xf>
    <xf numFmtId="4" fontId="12" fillId="0" borderId="2" xfId="0" applyNumberFormat="1" applyFont="1" applyBorder="1" applyAlignment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left" vertical="center" wrapText="1"/>
      <protection/>
    </xf>
    <xf numFmtId="4" fontId="13" fillId="4" borderId="2" xfId="0" applyNumberFormat="1" applyFont="1" applyFill="1" applyBorder="1" applyAlignment="1" applyProtection="1">
      <alignment horizontal="right" vertical="center" wrapText="1"/>
      <protection/>
    </xf>
    <xf numFmtId="10" fontId="14" fillId="4" borderId="2" xfId="17" applyNumberFormat="1" applyFont="1" applyFill="1" applyBorder="1" applyAlignment="1" applyProtection="1">
      <alignment horizontal="right" vertical="center" wrapText="1"/>
      <protection/>
    </xf>
    <xf numFmtId="10" fontId="13" fillId="5" borderId="2" xfId="17" applyNumberFormat="1" applyFont="1" applyFill="1" applyBorder="1" applyAlignment="1" applyProtection="1">
      <alignment horizontal="right" vertical="center" wrapText="1"/>
      <protection/>
    </xf>
    <xf numFmtId="4" fontId="12" fillId="0" borderId="3" xfId="0" applyNumberFormat="1" applyFont="1" applyBorder="1" applyAlignment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4" fontId="11" fillId="4" borderId="2" xfId="0" applyNumberFormat="1" applyFont="1" applyFill="1" applyBorder="1" applyAlignment="1" applyProtection="1">
      <alignment horizontal="right" vertical="center" wrapText="1"/>
      <protection/>
    </xf>
    <xf numFmtId="4" fontId="12" fillId="4" borderId="2" xfId="0" applyNumberFormat="1" applyFont="1" applyFill="1" applyBorder="1" applyAlignment="1" applyProtection="1">
      <alignment horizontal="right" vertical="center" wrapText="1"/>
      <protection/>
    </xf>
    <xf numFmtId="10" fontId="13" fillId="4" borderId="2" xfId="17" applyNumberFormat="1" applyFont="1" applyFill="1" applyBorder="1" applyAlignment="1" applyProtection="1">
      <alignment horizontal="right" vertical="center" wrapText="1"/>
      <protection/>
    </xf>
    <xf numFmtId="10" fontId="14" fillId="0" borderId="2" xfId="17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Border="1" applyAlignment="1" applyProtection="1">
      <alignment horizontal="left" vertical="center" wrapText="1"/>
      <protection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  <xf numFmtId="4" fontId="12" fillId="0" borderId="2" xfId="0" applyNumberFormat="1" applyFont="1" applyFill="1" applyBorder="1" applyAlignment="1" applyProtection="1">
      <alignment horizontal="right" vertical="center" wrapText="1"/>
      <protection/>
    </xf>
    <xf numFmtId="10" fontId="13" fillId="0" borderId="2" xfId="17" applyNumberFormat="1" applyFont="1" applyFill="1" applyBorder="1" applyAlignment="1" applyProtection="1">
      <alignment horizontal="right" vertical="center" wrapText="1"/>
      <protection/>
    </xf>
    <xf numFmtId="4" fontId="12" fillId="0" borderId="8" xfId="0" applyNumberFormat="1" applyFont="1" applyBorder="1" applyAlignment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right" vertical="center" wrapText="1"/>
      <protection/>
    </xf>
    <xf numFmtId="4" fontId="13" fillId="0" borderId="2" xfId="0" applyNumberFormat="1" applyFont="1" applyFill="1" applyBorder="1" applyAlignment="1" applyProtection="1">
      <alignment horizontal="right" vertical="center" wrapText="1"/>
      <protection/>
    </xf>
    <xf numFmtId="4" fontId="12" fillId="4" borderId="0" xfId="0" applyNumberFormat="1" applyFont="1" applyFill="1" applyAlignment="1">
      <alignment horizontal="center" vertical="center" wrapText="1"/>
    </xf>
    <xf numFmtId="4" fontId="13" fillId="0" borderId="2" xfId="0" applyNumberFormat="1" applyFont="1" applyBorder="1" applyAlignment="1" applyProtection="1">
      <alignment horizontal="right" vertical="center" wrapText="1"/>
      <protection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 applyProtection="1">
      <alignment horizontal="left" vertical="center" wrapText="1"/>
      <protection/>
    </xf>
    <xf numFmtId="0" fontId="13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10" fontId="14" fillId="0" borderId="2" xfId="17" applyNumberFormat="1" applyFont="1" applyFill="1" applyBorder="1" applyAlignment="1" applyProtection="1">
      <alignment horizontal="right" vertical="center" wrapText="1"/>
      <protection/>
    </xf>
    <xf numFmtId="0" fontId="12" fillId="0" borderId="5" xfId="0" applyFont="1" applyBorder="1" applyAlignment="1">
      <alignment/>
    </xf>
    <xf numFmtId="10" fontId="11" fillId="4" borderId="2" xfId="17" applyNumberFormat="1" applyFont="1" applyFill="1" applyBorder="1" applyAlignment="1" applyProtection="1">
      <alignment horizontal="right" vertical="center" wrapText="1"/>
      <protection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4" fontId="13" fillId="4" borderId="5" xfId="0" applyNumberFormat="1" applyFont="1" applyFill="1" applyBorder="1" applyAlignment="1">
      <alignment horizontal="center" vertical="center" wrapText="1"/>
    </xf>
    <xf numFmtId="4" fontId="13" fillId="5" borderId="5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/>
    </xf>
    <xf numFmtId="4" fontId="0" fillId="0" borderId="2" xfId="0" applyNumberFormat="1" applyFont="1" applyBorder="1" applyAlignment="1" applyProtection="1">
      <alignment horizontal="right" vertical="center" wrapText="1"/>
      <protection/>
    </xf>
    <xf numFmtId="49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4" fontId="0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Border="1" applyAlignment="1" applyProtection="1">
      <alignment horizontal="left" vertical="center" wrapText="1"/>
      <protection/>
    </xf>
    <xf numFmtId="4" fontId="0" fillId="0" borderId="2" xfId="0" applyNumberFormat="1" applyFont="1" applyBorder="1" applyAlignment="1" applyProtection="1">
      <alignment horizontal="right" vertical="center" wrapText="1"/>
      <protection/>
    </xf>
    <xf numFmtId="10" fontId="2" fillId="0" borderId="2" xfId="17" applyNumberFormat="1" applyFont="1" applyBorder="1" applyAlignment="1" applyProtection="1">
      <alignment horizontal="right" vertical="center" wrapText="1"/>
      <protection/>
    </xf>
    <xf numFmtId="4" fontId="0" fillId="0" borderId="2" xfId="0" applyNumberFormat="1" applyFont="1" applyBorder="1" applyAlignment="1">
      <alignment horizontal="center" vertical="center" wrapText="1"/>
    </xf>
    <xf numFmtId="4" fontId="0" fillId="2" borderId="2" xfId="0" applyNumberFormat="1" applyFont="1" applyFill="1" applyBorder="1" applyAlignment="1" applyProtection="1">
      <alignment horizontal="center" vertical="center" wrapText="1"/>
      <protection/>
    </xf>
    <xf numFmtId="10" fontId="0" fillId="2" borderId="2" xfId="0" applyNumberFormat="1" applyFont="1" applyFill="1" applyBorder="1" applyAlignment="1" applyProtection="1">
      <alignment horizontal="right" vertical="center" wrapText="1"/>
      <protection/>
    </xf>
    <xf numFmtId="10" fontId="1" fillId="4" borderId="2" xfId="17" applyNumberFormat="1" applyFont="1" applyFill="1" applyBorder="1" applyAlignment="1" applyProtection="1">
      <alignment horizontal="right" vertical="center" wrapText="1"/>
      <protection/>
    </xf>
    <xf numFmtId="4" fontId="0" fillId="4" borderId="2" xfId="0" applyNumberFormat="1" applyFont="1" applyFill="1" applyBorder="1" applyAlignment="1">
      <alignment horizontal="center" vertical="center" wrapText="1"/>
    </xf>
    <xf numFmtId="10" fontId="2" fillId="5" borderId="2" xfId="17" applyNumberFormat="1" applyFont="1" applyFill="1" applyBorder="1" applyAlignment="1" applyProtection="1">
      <alignment horizontal="right" vertical="center" wrapText="1"/>
      <protection/>
    </xf>
    <xf numFmtId="0" fontId="1" fillId="3" borderId="2" xfId="0" applyNumberFormat="1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 wrapText="1"/>
      <protection/>
    </xf>
    <xf numFmtId="10" fontId="15" fillId="3" borderId="2" xfId="17" applyNumberFormat="1" applyFont="1" applyFill="1" applyBorder="1" applyAlignment="1" applyProtection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10" fontId="15" fillId="0" borderId="2" xfId="17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left" vertical="center" wrapText="1"/>
      <protection/>
    </xf>
    <xf numFmtId="4" fontId="2" fillId="4" borderId="2" xfId="0" applyNumberFormat="1" applyFont="1" applyFill="1" applyBorder="1" applyAlignment="1" applyProtection="1">
      <alignment horizontal="right" vertical="center" wrapText="1"/>
      <protection/>
    </xf>
    <xf numFmtId="10" fontId="5" fillId="4" borderId="2" xfId="17" applyNumberFormat="1" applyFont="1" applyFill="1" applyBorder="1" applyAlignment="1" applyProtection="1">
      <alignment horizontal="right" vertical="center" wrapText="1"/>
      <protection/>
    </xf>
    <xf numFmtId="10" fontId="5" fillId="5" borderId="2" xfId="17" applyNumberFormat="1" applyFont="1" applyFill="1" applyBorder="1" applyAlignment="1" applyProtection="1">
      <alignment horizontal="right" vertical="center" wrapText="1"/>
      <protection/>
    </xf>
    <xf numFmtId="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4" fontId="0" fillId="5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10" fontId="2" fillId="5" borderId="2" xfId="17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4" fontId="0" fillId="5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10" fontId="2" fillId="0" borderId="2" xfId="17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0" fontId="1" fillId="3" borderId="2" xfId="17" applyNumberFormat="1" applyFont="1" applyFill="1" applyBorder="1" applyAlignment="1" applyProtection="1">
      <alignment horizontal="right" vertical="center" wrapText="1"/>
      <protection/>
    </xf>
    <xf numFmtId="0" fontId="1" fillId="4" borderId="2" xfId="0" applyNumberFormat="1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4" fontId="0" fillId="4" borderId="2" xfId="0" applyNumberFormat="1" applyFont="1" applyFill="1" applyBorder="1" applyAlignment="1" applyProtection="1">
      <alignment horizontal="right" vertical="center" wrapText="1"/>
      <protection/>
    </xf>
    <xf numFmtId="10" fontId="2" fillId="4" borderId="2" xfId="17" applyNumberFormat="1" applyFont="1" applyFill="1" applyBorder="1" applyAlignment="1" applyProtection="1">
      <alignment horizontal="right" vertical="center" wrapText="1"/>
      <protection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 applyProtection="1">
      <alignment horizontal="left" vertical="center" wrapText="1"/>
      <protection/>
    </xf>
    <xf numFmtId="4" fontId="0" fillId="0" borderId="2" xfId="0" applyNumberFormat="1" applyFont="1" applyBorder="1" applyAlignment="1" applyProtection="1">
      <alignment horizontal="right" vertical="center" wrapText="1"/>
      <protection/>
    </xf>
    <xf numFmtId="4" fontId="2" fillId="0" borderId="2" xfId="0" applyNumberFormat="1" applyFont="1" applyBorder="1" applyAlignment="1" applyProtection="1">
      <alignment horizontal="right" vertical="center" wrapText="1"/>
      <protection/>
    </xf>
    <xf numFmtId="10" fontId="2" fillId="0" borderId="2" xfId="17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  <protection/>
    </xf>
    <xf numFmtId="10" fontId="1" fillId="0" borderId="2" xfId="17" applyNumberFormat="1" applyFont="1" applyBorder="1" applyAlignment="1" applyProtection="1">
      <alignment horizontal="right" vertical="center" wrapText="1"/>
      <protection/>
    </xf>
    <xf numFmtId="4" fontId="1" fillId="3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 applyProtection="1">
      <alignment horizontal="center" vertical="center" wrapText="1"/>
      <protection/>
    </xf>
    <xf numFmtId="10" fontId="1" fillId="0" borderId="2" xfId="17" applyNumberFormat="1" applyFont="1" applyFill="1" applyBorder="1" applyAlignment="1" applyProtection="1">
      <alignment horizontal="right" vertical="center" wrapText="1"/>
      <protection/>
    </xf>
    <xf numFmtId="10" fontId="1" fillId="5" borderId="2" xfId="17" applyNumberFormat="1" applyFont="1" applyFill="1" applyBorder="1" applyAlignment="1" applyProtection="1">
      <alignment horizontal="right" vertical="center" wrapText="1"/>
      <protection/>
    </xf>
    <xf numFmtId="4" fontId="0" fillId="5" borderId="2" xfId="0" applyNumberFormat="1" applyFont="1" applyFill="1" applyBorder="1" applyAlignment="1" applyProtection="1">
      <alignment horizontal="center" vertical="center" wrapText="1"/>
      <protection/>
    </xf>
    <xf numFmtId="4" fontId="0" fillId="4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Border="1" applyAlignment="1" applyProtection="1">
      <alignment horizontal="left" vertical="center" wrapText="1"/>
      <protection/>
    </xf>
    <xf numFmtId="4" fontId="2" fillId="4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4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10" fontId="2" fillId="0" borderId="2" xfId="17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 locked="0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Border="1" applyAlignment="1" applyProtection="1">
      <alignment horizontal="righ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2" xfId="0" applyNumberFormat="1" applyFont="1" applyFill="1" applyBorder="1" applyAlignment="1" applyProtection="1">
      <alignment horizontal="right" vertical="center" wrapText="1"/>
      <protection/>
    </xf>
    <xf numFmtId="4" fontId="2" fillId="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0" fontId="5" fillId="0" borderId="2" xfId="17" applyNumberFormat="1" applyFont="1" applyFill="1" applyBorder="1" applyAlignment="1" applyProtection="1">
      <alignment horizontal="right" vertical="center" wrapText="1"/>
      <protection/>
    </xf>
    <xf numFmtId="4" fontId="0" fillId="5" borderId="8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 applyProtection="1">
      <alignment wrapText="1"/>
      <protection locked="0"/>
    </xf>
    <xf numFmtId="0" fontId="2" fillId="4" borderId="2" xfId="0" applyNumberFormat="1" applyFont="1" applyFill="1" applyBorder="1" applyAlignment="1" applyProtection="1">
      <alignment horizontal="left" vertical="center" wrapText="1"/>
      <protection/>
    </xf>
    <xf numFmtId="10" fontId="2" fillId="4" borderId="2" xfId="17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lef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/>
    </xf>
    <xf numFmtId="4" fontId="0" fillId="0" borderId="9" xfId="0" applyNumberFormat="1" applyFont="1" applyBorder="1" applyAlignment="1" applyProtection="1">
      <alignment horizontal="right" vertical="center" wrapText="1"/>
      <protection/>
    </xf>
    <xf numFmtId="10" fontId="2" fillId="4" borderId="9" xfId="17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Border="1" applyAlignment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left" vertical="center" wrapText="1"/>
      <protection/>
    </xf>
    <xf numFmtId="4" fontId="1" fillId="5" borderId="3" xfId="0" applyNumberFormat="1" applyFont="1" applyFill="1" applyBorder="1" applyAlignment="1" applyProtection="1">
      <alignment horizontal="right" vertical="center" wrapText="1"/>
      <protection/>
    </xf>
    <xf numFmtId="10" fontId="1" fillId="5" borderId="3" xfId="17" applyNumberFormat="1" applyFont="1" applyFill="1" applyBorder="1" applyAlignment="1" applyProtection="1">
      <alignment horizontal="right" vertical="center" wrapText="1"/>
      <protection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4" fontId="2" fillId="4" borderId="5" xfId="0" applyNumberFormat="1" applyFont="1" applyFill="1" applyBorder="1" applyAlignment="1">
      <alignment horizontal="center" vertical="center" wrapText="1"/>
    </xf>
    <xf numFmtId="10" fontId="15" fillId="3" borderId="2" xfId="17" applyNumberFormat="1" applyFont="1" applyFill="1" applyBorder="1" applyAlignment="1" applyProtection="1">
      <alignment horizontal="right" vertical="center" wrapText="1"/>
      <protection/>
    </xf>
    <xf numFmtId="4" fontId="2" fillId="5" borderId="0" xfId="0" applyNumberFormat="1" applyFont="1" applyFill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5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2" fillId="4" borderId="2" xfId="17" applyNumberFormat="1" applyFont="1" applyFill="1" applyBorder="1" applyAlignment="1" applyProtection="1">
      <alignment horizontal="right" vertical="center" wrapText="1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10" fontId="2" fillId="0" borderId="3" xfId="17" applyNumberFormat="1" applyFont="1" applyFill="1" applyBorder="1" applyAlignment="1" applyProtection="1">
      <alignment horizontal="right" vertical="center" wrapText="1"/>
      <protection/>
    </xf>
    <xf numFmtId="0" fontId="1" fillId="3" borderId="3" xfId="0" applyNumberFormat="1" applyFont="1" applyFill="1" applyBorder="1" applyAlignment="1" applyProtection="1">
      <alignment horizontal="left" vertical="center" wrapText="1"/>
      <protection/>
    </xf>
    <xf numFmtId="4" fontId="1" fillId="3" borderId="3" xfId="0" applyNumberFormat="1" applyFont="1" applyFill="1" applyBorder="1" applyAlignment="1" applyProtection="1">
      <alignment horizontal="right" vertical="center" wrapText="1"/>
      <protection/>
    </xf>
    <xf numFmtId="10" fontId="1" fillId="3" borderId="3" xfId="17" applyNumberFormat="1" applyFont="1" applyFill="1" applyBorder="1" applyAlignment="1" applyProtection="1">
      <alignment horizontal="right" vertical="center" wrapText="1"/>
      <protection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wrapText="1"/>
      <protection/>
    </xf>
    <xf numFmtId="4" fontId="1" fillId="3" borderId="2" xfId="0" applyNumberFormat="1" applyFont="1" applyFill="1" applyBorder="1" applyAlignment="1" applyProtection="1">
      <alignment wrapText="1"/>
      <protection/>
    </xf>
    <xf numFmtId="4" fontId="0" fillId="4" borderId="1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4" fontId="2" fillId="3" borderId="2" xfId="0" applyNumberFormat="1" applyFont="1" applyFill="1" applyBorder="1" applyAlignment="1" applyProtection="1">
      <alignment horizontal="right" vertical="center" wrapText="1"/>
      <protection/>
    </xf>
    <xf numFmtId="10" fontId="5" fillId="3" borderId="2" xfId="17" applyNumberFormat="1" applyFont="1" applyFill="1" applyBorder="1" applyAlignment="1" applyProtection="1">
      <alignment horizontal="right" vertical="center" wrapText="1"/>
      <protection/>
    </xf>
    <xf numFmtId="4" fontId="0" fillId="3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49" fontId="9" fillId="4" borderId="10" xfId="0" applyNumberFormat="1" applyFont="1" applyFill="1" applyBorder="1" applyAlignment="1" applyProtection="1">
      <alignment horizontal="center" vertical="center" wrapText="1"/>
      <protection/>
    </xf>
    <xf numFmtId="49" fontId="9" fillId="4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horizontal="center" vertical="center" wrapText="1"/>
      <protection/>
    </xf>
    <xf numFmtId="49" fontId="0" fillId="0" borderId="7" xfId="0" applyNumberForma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4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center" vertical="center" wrapText="1"/>
      <protection/>
    </xf>
    <xf numFmtId="49" fontId="2" fillId="4" borderId="10" xfId="0" applyNumberFormat="1" applyFont="1" applyFill="1" applyBorder="1" applyAlignment="1" applyProtection="1">
      <alignment horizontal="center" vertical="center" wrapText="1"/>
      <protection/>
    </xf>
    <xf numFmtId="49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A1">
      <selection activeCell="C3" sqref="C3:F3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41.140625" style="0" customWidth="1"/>
    <col min="4" max="4" width="12.8515625" style="0" customWidth="1"/>
    <col min="5" max="5" width="12.421875" style="0" customWidth="1"/>
    <col min="6" max="6" width="11.00390625" style="0" customWidth="1"/>
    <col min="7" max="7" width="11.57421875" style="0" customWidth="1"/>
    <col min="8" max="8" width="9.28125" style="0" customWidth="1"/>
    <col min="9" max="9" width="11.7109375" style="0" customWidth="1"/>
    <col min="10" max="10" width="11.57421875" style="0" customWidth="1"/>
  </cols>
  <sheetData>
    <row r="1" ht="12.75">
      <c r="D1" s="59"/>
    </row>
    <row r="2" ht="8.25" customHeight="1"/>
    <row r="3" spans="1:10" ht="36.75" customHeight="1">
      <c r="A3" s="1"/>
      <c r="B3" s="2"/>
      <c r="C3" s="283" t="s">
        <v>171</v>
      </c>
      <c r="D3" s="283"/>
      <c r="E3" s="283"/>
      <c r="F3" s="283"/>
      <c r="G3" s="3"/>
      <c r="H3" s="3"/>
      <c r="I3" s="3"/>
      <c r="J3" s="3"/>
    </row>
    <row r="4" spans="1:10" ht="12.75">
      <c r="A4" s="1"/>
      <c r="B4" s="2"/>
      <c r="C4" s="4"/>
      <c r="D4" s="2"/>
      <c r="E4" s="2"/>
      <c r="F4" s="2"/>
      <c r="G4" s="3"/>
      <c r="H4" s="3"/>
      <c r="I4" s="3"/>
      <c r="J4" s="3"/>
    </row>
    <row r="5" spans="1:10" ht="12.75">
      <c r="A5" s="284" t="s">
        <v>170</v>
      </c>
      <c r="B5" s="284"/>
      <c r="C5" s="284"/>
      <c r="D5" s="284"/>
      <c r="E5" s="284"/>
      <c r="F5" s="284"/>
      <c r="G5" s="3"/>
      <c r="H5" s="3"/>
      <c r="I5" s="3"/>
      <c r="J5" s="3"/>
    </row>
    <row r="6" spans="1:10" ht="12.75">
      <c r="A6" s="285" t="s">
        <v>0</v>
      </c>
      <c r="B6" s="285"/>
      <c r="C6" s="285"/>
      <c r="D6" s="285"/>
      <c r="E6" s="285"/>
      <c r="F6" s="285"/>
      <c r="G6" s="3"/>
      <c r="H6" s="3"/>
      <c r="I6" s="3"/>
      <c r="J6" s="3"/>
    </row>
    <row r="7" spans="1:10" ht="12.75">
      <c r="A7" s="5"/>
      <c r="B7" s="6"/>
      <c r="C7" s="7"/>
      <c r="D7" s="6"/>
      <c r="E7" s="6"/>
      <c r="F7" s="6"/>
      <c r="G7" s="3"/>
      <c r="H7" s="3"/>
      <c r="I7" s="3"/>
      <c r="J7" s="3"/>
    </row>
    <row r="8" spans="1:10" ht="76.5">
      <c r="A8" s="8" t="s">
        <v>1</v>
      </c>
      <c r="B8" s="9" t="s">
        <v>2</v>
      </c>
      <c r="C8" s="10" t="s">
        <v>3</v>
      </c>
      <c r="D8" s="11" t="s">
        <v>4</v>
      </c>
      <c r="E8" s="12" t="s">
        <v>5</v>
      </c>
      <c r="F8" s="11" t="s">
        <v>6</v>
      </c>
      <c r="G8" s="60" t="s">
        <v>7</v>
      </c>
      <c r="H8" s="60" t="s">
        <v>8</v>
      </c>
      <c r="I8" s="60" t="s">
        <v>61</v>
      </c>
      <c r="J8" s="60" t="s">
        <v>62</v>
      </c>
    </row>
    <row r="9" spans="1:10" ht="12.75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61">
        <v>7</v>
      </c>
      <c r="H9" s="61">
        <v>8</v>
      </c>
      <c r="I9" s="61">
        <v>9</v>
      </c>
      <c r="J9" s="61">
        <v>10</v>
      </c>
    </row>
    <row r="10" spans="1:10" ht="12.75">
      <c r="A10" s="15"/>
      <c r="B10" s="16"/>
      <c r="C10" s="17"/>
      <c r="D10" s="18"/>
      <c r="E10" s="18"/>
      <c r="F10" s="18"/>
      <c r="G10" s="62"/>
      <c r="H10" s="62"/>
      <c r="I10" s="62"/>
      <c r="J10" s="62"/>
    </row>
    <row r="11" spans="1:10" ht="16.5" customHeight="1">
      <c r="A11" s="19" t="s">
        <v>9</v>
      </c>
      <c r="B11" s="20" t="s">
        <v>10</v>
      </c>
      <c r="C11" s="21" t="s">
        <v>11</v>
      </c>
      <c r="D11" s="22">
        <f>D13</f>
        <v>32389.16</v>
      </c>
      <c r="E11" s="22">
        <f>E13</f>
        <v>32389.16</v>
      </c>
      <c r="F11" s="23">
        <f>E11/D11</f>
        <v>1</v>
      </c>
      <c r="G11" s="64">
        <f>G13</f>
        <v>0</v>
      </c>
      <c r="H11" s="64">
        <f>H13</f>
        <v>0</v>
      </c>
      <c r="I11" s="64">
        <f>I13</f>
        <v>0</v>
      </c>
      <c r="J11" s="64">
        <f>J13</f>
        <v>0</v>
      </c>
    </row>
    <row r="12" spans="1:10" ht="12.75">
      <c r="A12" s="24"/>
      <c r="B12" s="25"/>
      <c r="C12" s="26"/>
      <c r="D12" s="27"/>
      <c r="E12" s="27"/>
      <c r="F12" s="28"/>
      <c r="G12" s="65"/>
      <c r="H12" s="65"/>
      <c r="I12" s="65"/>
      <c r="J12" s="65"/>
    </row>
    <row r="13" spans="1:10" ht="12.75">
      <c r="A13" s="29"/>
      <c r="B13" s="30"/>
      <c r="C13" s="31" t="s">
        <v>12</v>
      </c>
      <c r="D13" s="32">
        <f>D14</f>
        <v>32389.16</v>
      </c>
      <c r="E13" s="32">
        <f>E14</f>
        <v>32389.16</v>
      </c>
      <c r="F13" s="33">
        <f>(E13/D13)</f>
        <v>1</v>
      </c>
      <c r="G13" s="66">
        <f>G14</f>
        <v>0</v>
      </c>
      <c r="H13" s="66">
        <f>H14</f>
        <v>0</v>
      </c>
      <c r="I13" s="66">
        <f>I14</f>
        <v>0</v>
      </c>
      <c r="J13" s="66">
        <f>J14</f>
        <v>0</v>
      </c>
    </row>
    <row r="14" spans="1:10" ht="63.75">
      <c r="A14" s="286" t="s">
        <v>13</v>
      </c>
      <c r="B14" s="287"/>
      <c r="C14" s="35" t="s">
        <v>120</v>
      </c>
      <c r="D14" s="36">
        <v>32389.16</v>
      </c>
      <c r="E14" s="36">
        <v>32389.16</v>
      </c>
      <c r="F14" s="37">
        <f>(E14/D14)</f>
        <v>1</v>
      </c>
      <c r="G14" s="65">
        <v>0</v>
      </c>
      <c r="H14" s="65">
        <v>0</v>
      </c>
      <c r="I14" s="65">
        <v>0</v>
      </c>
      <c r="J14" s="65">
        <v>0</v>
      </c>
    </row>
    <row r="15" spans="1:10" ht="12.75">
      <c r="A15" s="15"/>
      <c r="B15" s="39"/>
      <c r="C15" s="35"/>
      <c r="D15" s="36"/>
      <c r="E15" s="36"/>
      <c r="F15" s="37"/>
      <c r="G15" s="63"/>
      <c r="H15" s="63"/>
      <c r="I15" s="63"/>
      <c r="J15" s="63"/>
    </row>
    <row r="16" spans="1:10" ht="12.75">
      <c r="A16" s="19" t="s">
        <v>14</v>
      </c>
      <c r="B16" s="20" t="s">
        <v>15</v>
      </c>
      <c r="C16" s="21" t="s">
        <v>16</v>
      </c>
      <c r="D16" s="22">
        <f>D18+D20</f>
        <v>2300</v>
      </c>
      <c r="E16" s="22">
        <f>E18+E20</f>
        <v>2002.94</v>
      </c>
      <c r="F16" s="23">
        <f>E16/D16</f>
        <v>0.8708434782608696</v>
      </c>
      <c r="G16" s="64">
        <f>G18</f>
        <v>0</v>
      </c>
      <c r="H16" s="64">
        <f>H18</f>
        <v>0</v>
      </c>
      <c r="I16" s="64">
        <f>I18</f>
        <v>0</v>
      </c>
      <c r="J16" s="64">
        <f>J18</f>
        <v>0</v>
      </c>
    </row>
    <row r="17" spans="1:10" ht="12.75">
      <c r="A17" s="24"/>
      <c r="B17" s="25"/>
      <c r="C17" s="26"/>
      <c r="D17" s="27"/>
      <c r="E17" s="27"/>
      <c r="F17" s="133"/>
      <c r="G17" s="134"/>
      <c r="H17" s="134"/>
      <c r="I17" s="134"/>
      <c r="J17" s="134"/>
    </row>
    <row r="18" spans="1:10" ht="12.75">
      <c r="A18" s="29"/>
      <c r="B18" s="30"/>
      <c r="C18" s="31" t="s">
        <v>12</v>
      </c>
      <c r="D18" s="32">
        <f>D19</f>
        <v>2300</v>
      </c>
      <c r="E18" s="32">
        <f>E19</f>
        <v>1444.04</v>
      </c>
      <c r="F18" s="135">
        <f>E18/D18</f>
        <v>0.6278434782608695</v>
      </c>
      <c r="G18" s="66">
        <f>G19</f>
        <v>0</v>
      </c>
      <c r="H18" s="66">
        <f>H19</f>
        <v>0</v>
      </c>
      <c r="I18" s="66">
        <f>I19</f>
        <v>0</v>
      </c>
      <c r="J18" s="66">
        <f>J19</f>
        <v>0</v>
      </c>
    </row>
    <row r="19" spans="1:10" ht="25.5">
      <c r="A19" s="267" t="s">
        <v>13</v>
      </c>
      <c r="B19" s="267"/>
      <c r="C19" s="122" t="s">
        <v>17</v>
      </c>
      <c r="D19" s="123">
        <v>2300</v>
      </c>
      <c r="E19" s="123">
        <v>1444.04</v>
      </c>
      <c r="F19" s="129">
        <f>E19/D19</f>
        <v>0.6278434782608695</v>
      </c>
      <c r="G19" s="130">
        <v>0</v>
      </c>
      <c r="H19" s="130">
        <v>0</v>
      </c>
      <c r="I19" s="130">
        <v>0</v>
      </c>
      <c r="J19" s="130">
        <v>0</v>
      </c>
    </row>
    <row r="20" spans="1:10" ht="12.75">
      <c r="A20" s="124"/>
      <c r="B20" s="124"/>
      <c r="C20" s="125" t="s">
        <v>22</v>
      </c>
      <c r="D20" s="126">
        <f>D21</f>
        <v>0</v>
      </c>
      <c r="E20" s="126">
        <f aca="true" t="shared" si="0" ref="E20:J20">E21</f>
        <v>558.9</v>
      </c>
      <c r="F20" s="132">
        <v>0</v>
      </c>
      <c r="G20" s="131">
        <f t="shared" si="0"/>
        <v>0</v>
      </c>
      <c r="H20" s="131">
        <f t="shared" si="0"/>
        <v>0</v>
      </c>
      <c r="I20" s="131">
        <f t="shared" si="0"/>
        <v>0</v>
      </c>
      <c r="J20" s="131">
        <f t="shared" si="0"/>
        <v>0</v>
      </c>
    </row>
    <row r="21" spans="1:10" ht="12.75">
      <c r="A21" s="39"/>
      <c r="B21" s="39"/>
      <c r="C21" s="127" t="s">
        <v>122</v>
      </c>
      <c r="D21" s="128">
        <v>0</v>
      </c>
      <c r="E21" s="128">
        <v>558.9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</row>
    <row r="22" spans="1:10" ht="12.75">
      <c r="A22" s="39"/>
      <c r="B22" s="39"/>
      <c r="C22" s="82"/>
      <c r="D22" s="83"/>
      <c r="E22" s="83"/>
      <c r="F22" s="84"/>
      <c r="G22" s="85"/>
      <c r="H22" s="85"/>
      <c r="I22" s="85"/>
      <c r="J22" s="85"/>
    </row>
    <row r="23" spans="1:10" ht="12.75">
      <c r="A23" s="19" t="s">
        <v>18</v>
      </c>
      <c r="B23" s="40" t="s">
        <v>19</v>
      </c>
      <c r="C23" s="136" t="s">
        <v>20</v>
      </c>
      <c r="D23" s="137">
        <f>D25</f>
        <v>200000</v>
      </c>
      <c r="E23" s="137">
        <f>SUM(E25,)</f>
        <v>0</v>
      </c>
      <c r="F23" s="138">
        <v>0</v>
      </c>
      <c r="G23" s="64">
        <f>G25</f>
        <v>0</v>
      </c>
      <c r="H23" s="64">
        <f>H25</f>
        <v>0</v>
      </c>
      <c r="I23" s="64">
        <f>I25</f>
        <v>0</v>
      </c>
      <c r="J23" s="64">
        <v>0</v>
      </c>
    </row>
    <row r="24" spans="1:10" ht="12.75">
      <c r="A24" s="41"/>
      <c r="B24" s="42"/>
      <c r="C24" s="139"/>
      <c r="D24" s="140"/>
      <c r="E24" s="140"/>
      <c r="F24" s="141"/>
      <c r="G24" s="142"/>
      <c r="H24" s="142"/>
      <c r="I24" s="142"/>
      <c r="J24" s="142"/>
    </row>
    <row r="25" spans="1:10" ht="12.75">
      <c r="A25" s="29"/>
      <c r="B25" s="30"/>
      <c r="C25" s="31" t="s">
        <v>21</v>
      </c>
      <c r="D25" s="32">
        <f>D26</f>
        <v>200000</v>
      </c>
      <c r="E25" s="32">
        <f>E26</f>
        <v>0</v>
      </c>
      <c r="F25" s="33">
        <v>0</v>
      </c>
      <c r="G25" s="66">
        <f>G26</f>
        <v>0</v>
      </c>
      <c r="H25" s="66">
        <f>H26</f>
        <v>0</v>
      </c>
      <c r="I25" s="66">
        <f>I26</f>
        <v>0</v>
      </c>
      <c r="J25" s="66">
        <f>J26</f>
        <v>0</v>
      </c>
    </row>
    <row r="26" spans="1:10" ht="76.5">
      <c r="A26" s="278" t="s">
        <v>13</v>
      </c>
      <c r="B26" s="278"/>
      <c r="C26" s="143" t="s">
        <v>121</v>
      </c>
      <c r="D26" s="144">
        <v>200000</v>
      </c>
      <c r="E26" s="144">
        <v>0</v>
      </c>
      <c r="F26" s="145">
        <v>0</v>
      </c>
      <c r="G26" s="130">
        <v>0</v>
      </c>
      <c r="H26" s="130">
        <v>0</v>
      </c>
      <c r="I26" s="130">
        <v>0</v>
      </c>
      <c r="J26" s="130">
        <v>0</v>
      </c>
    </row>
    <row r="27" spans="1:10" ht="12.75">
      <c r="A27" s="254" t="s">
        <v>23</v>
      </c>
      <c r="B27" s="19" t="s">
        <v>66</v>
      </c>
      <c r="C27" s="136" t="s">
        <v>67</v>
      </c>
      <c r="D27" s="255">
        <f>D29</f>
        <v>6063300</v>
      </c>
      <c r="E27" s="255">
        <f>E29</f>
        <v>1617302</v>
      </c>
      <c r="F27" s="256">
        <v>0.27</v>
      </c>
      <c r="G27" s="257">
        <v>0</v>
      </c>
      <c r="H27" s="257">
        <v>0</v>
      </c>
      <c r="I27" s="257">
        <v>0</v>
      </c>
      <c r="J27" s="257">
        <v>0</v>
      </c>
    </row>
    <row r="28" spans="1:10" ht="12.75">
      <c r="A28" s="34"/>
      <c r="B28" s="34"/>
      <c r="C28" s="86"/>
      <c r="D28" s="87"/>
      <c r="E28" s="87"/>
      <c r="F28" s="88"/>
      <c r="G28" s="85"/>
      <c r="H28" s="85"/>
      <c r="I28" s="85"/>
      <c r="J28" s="85"/>
    </row>
    <row r="29" spans="1:10" ht="12.75">
      <c r="A29" s="34"/>
      <c r="B29" s="29"/>
      <c r="C29" s="31" t="s">
        <v>47</v>
      </c>
      <c r="D29" s="32">
        <f>D31+D34</f>
        <v>6063300</v>
      </c>
      <c r="E29" s="32">
        <f>E31+E34</f>
        <v>1617302</v>
      </c>
      <c r="F29" s="146">
        <v>0.27</v>
      </c>
      <c r="G29" s="147">
        <v>0</v>
      </c>
      <c r="H29" s="147">
        <v>0</v>
      </c>
      <c r="I29" s="147">
        <v>0</v>
      </c>
      <c r="J29" s="147">
        <v>0</v>
      </c>
    </row>
    <row r="30" spans="1:10" ht="12.75">
      <c r="A30" s="34"/>
      <c r="B30" s="34"/>
      <c r="C30" s="143"/>
      <c r="D30" s="144"/>
      <c r="E30" s="144"/>
      <c r="F30" s="145"/>
      <c r="G30" s="130"/>
      <c r="H30" s="130"/>
      <c r="I30" s="130"/>
      <c r="J30" s="130"/>
    </row>
    <row r="31" spans="1:10" ht="76.5">
      <c r="A31" s="34"/>
      <c r="B31" s="34"/>
      <c r="C31" s="143" t="s">
        <v>123</v>
      </c>
      <c r="D31" s="144">
        <f>D32+D33</f>
        <v>2945998</v>
      </c>
      <c r="E31" s="144">
        <f>E32+E33</f>
        <v>0</v>
      </c>
      <c r="F31" s="145">
        <v>0</v>
      </c>
      <c r="G31" s="130">
        <v>0</v>
      </c>
      <c r="H31" s="130">
        <v>0</v>
      </c>
      <c r="I31" s="130">
        <v>0</v>
      </c>
      <c r="J31" s="130">
        <v>0</v>
      </c>
    </row>
    <row r="32" spans="1:10" ht="63.75">
      <c r="A32" s="34"/>
      <c r="B32" s="34"/>
      <c r="C32" s="143" t="s">
        <v>124</v>
      </c>
      <c r="D32" s="144">
        <v>2504098.3</v>
      </c>
      <c r="E32" s="144">
        <v>0</v>
      </c>
      <c r="F32" s="145">
        <v>0</v>
      </c>
      <c r="G32" s="130">
        <v>0</v>
      </c>
      <c r="H32" s="130">
        <v>0</v>
      </c>
      <c r="I32" s="130">
        <v>0</v>
      </c>
      <c r="J32" s="130">
        <v>0</v>
      </c>
    </row>
    <row r="33" spans="1:10" ht="51">
      <c r="A33" s="34"/>
      <c r="B33" s="34"/>
      <c r="C33" s="143" t="s">
        <v>86</v>
      </c>
      <c r="D33" s="144">
        <v>441899.7</v>
      </c>
      <c r="E33" s="144">
        <v>0</v>
      </c>
      <c r="F33" s="145">
        <v>0</v>
      </c>
      <c r="G33" s="130">
        <v>0</v>
      </c>
      <c r="H33" s="130">
        <v>0</v>
      </c>
      <c r="I33" s="130">
        <v>0</v>
      </c>
      <c r="J33" s="130">
        <v>0</v>
      </c>
    </row>
    <row r="34" spans="1:10" ht="25.5">
      <c r="A34" s="34"/>
      <c r="B34" s="34"/>
      <c r="C34" s="143" t="s">
        <v>125</v>
      </c>
      <c r="D34" s="144">
        <f>D35</f>
        <v>3117302</v>
      </c>
      <c r="E34" s="144">
        <f>E35</f>
        <v>1617302</v>
      </c>
      <c r="F34" s="145">
        <v>0.52</v>
      </c>
      <c r="G34" s="130">
        <v>0</v>
      </c>
      <c r="H34" s="130">
        <v>0</v>
      </c>
      <c r="I34" s="130">
        <v>0</v>
      </c>
      <c r="J34" s="130">
        <v>0</v>
      </c>
    </row>
    <row r="35" spans="1:10" ht="76.5">
      <c r="A35" s="34"/>
      <c r="B35" s="34"/>
      <c r="C35" s="143" t="s">
        <v>126</v>
      </c>
      <c r="D35" s="144">
        <v>3117302</v>
      </c>
      <c r="E35" s="144">
        <v>1617302</v>
      </c>
      <c r="F35" s="145">
        <v>0.52</v>
      </c>
      <c r="G35" s="130">
        <v>0</v>
      </c>
      <c r="H35" s="130">
        <v>0</v>
      </c>
      <c r="I35" s="130">
        <v>0</v>
      </c>
      <c r="J35" s="130">
        <v>0</v>
      </c>
    </row>
    <row r="36" spans="1:10" ht="12.75">
      <c r="A36" s="15"/>
      <c r="B36" s="43"/>
      <c r="C36" s="82"/>
      <c r="D36" s="83"/>
      <c r="E36" s="83"/>
      <c r="F36" s="88"/>
      <c r="G36" s="85"/>
      <c r="H36" s="85"/>
      <c r="I36" s="85"/>
      <c r="J36" s="85"/>
    </row>
    <row r="37" spans="1:10" ht="12.75">
      <c r="A37" s="19" t="s">
        <v>26</v>
      </c>
      <c r="B37" s="20">
        <v>700</v>
      </c>
      <c r="C37" s="21" t="s">
        <v>24</v>
      </c>
      <c r="D37" s="22">
        <f>D39+D48</f>
        <v>1505600</v>
      </c>
      <c r="E37" s="22">
        <f aca="true" t="shared" si="1" ref="E37:J37">E39+E48</f>
        <v>672673.36</v>
      </c>
      <c r="F37" s="138">
        <f>(E37/D37)</f>
        <v>0.44678092454835283</v>
      </c>
      <c r="G37" s="22">
        <f t="shared" si="1"/>
        <v>20462.48</v>
      </c>
      <c r="H37" s="22">
        <f t="shared" si="1"/>
        <v>359.62</v>
      </c>
      <c r="I37" s="22">
        <f t="shared" si="1"/>
        <v>0</v>
      </c>
      <c r="J37" s="22">
        <f t="shared" si="1"/>
        <v>0</v>
      </c>
    </row>
    <row r="38" spans="1:10" ht="12.75">
      <c r="A38" s="24"/>
      <c r="B38" s="25"/>
      <c r="C38" s="26"/>
      <c r="D38" s="27"/>
      <c r="E38" s="27"/>
      <c r="F38" s="133"/>
      <c r="G38" s="134"/>
      <c r="H38" s="134"/>
      <c r="I38" s="134"/>
      <c r="J38" s="134"/>
    </row>
    <row r="39" spans="1:10" ht="12.75">
      <c r="A39" s="44"/>
      <c r="B39" s="45"/>
      <c r="C39" s="148" t="s">
        <v>12</v>
      </c>
      <c r="D39" s="149">
        <f>SUM(D40:D46)</f>
        <v>205600</v>
      </c>
      <c r="E39" s="149">
        <f>SUM(E40:E46)</f>
        <v>155557.56</v>
      </c>
      <c r="F39" s="152">
        <f>E39/D39</f>
        <v>0.7566029182879377</v>
      </c>
      <c r="G39" s="147">
        <f>G40+G41+G42+G43+G44+G45</f>
        <v>20462.48</v>
      </c>
      <c r="H39" s="147">
        <f>H40+H41+H42+H43+H44+H45+H46</f>
        <v>359.62</v>
      </c>
      <c r="I39" s="147">
        <v>0</v>
      </c>
      <c r="J39" s="147">
        <v>0</v>
      </c>
    </row>
    <row r="40" spans="1:10" ht="25.5">
      <c r="A40" s="267" t="s">
        <v>13</v>
      </c>
      <c r="B40" s="267"/>
      <c r="C40" s="122" t="s">
        <v>127</v>
      </c>
      <c r="D40" s="123">
        <v>20000</v>
      </c>
      <c r="E40" s="123">
        <v>19456.73</v>
      </c>
      <c r="F40" s="129">
        <f aca="true" t="shared" si="2" ref="F40:F50">E40/D40</f>
        <v>0.9728365</v>
      </c>
      <c r="G40" s="150">
        <v>1699.86</v>
      </c>
      <c r="H40" s="150">
        <v>97.85</v>
      </c>
      <c r="I40" s="150">
        <v>0</v>
      </c>
      <c r="J40" s="150">
        <v>0</v>
      </c>
    </row>
    <row r="41" spans="1:10" ht="12.75">
      <c r="A41" s="267"/>
      <c r="B41" s="267"/>
      <c r="C41" s="122" t="s">
        <v>128</v>
      </c>
      <c r="D41" s="123">
        <v>4100</v>
      </c>
      <c r="E41" s="123">
        <v>4058.63</v>
      </c>
      <c r="F41" s="129">
        <f t="shared" si="2"/>
        <v>0.989909756097561</v>
      </c>
      <c r="G41" s="150">
        <v>0</v>
      </c>
      <c r="H41" s="150">
        <v>0</v>
      </c>
      <c r="I41" s="150">
        <v>0</v>
      </c>
      <c r="J41" s="150">
        <v>0</v>
      </c>
    </row>
    <row r="42" spans="1:10" ht="12.75">
      <c r="A42" s="267"/>
      <c r="B42" s="267"/>
      <c r="C42" s="122" t="s">
        <v>129</v>
      </c>
      <c r="D42" s="123">
        <v>46000</v>
      </c>
      <c r="E42" s="123">
        <v>28511.44</v>
      </c>
      <c r="F42" s="129">
        <f t="shared" si="2"/>
        <v>0.6198139130434782</v>
      </c>
      <c r="G42" s="150">
        <v>3652.68</v>
      </c>
      <c r="H42" s="150">
        <v>5.73</v>
      </c>
      <c r="I42" s="150">
        <v>0</v>
      </c>
      <c r="J42" s="151">
        <v>0</v>
      </c>
    </row>
    <row r="43" spans="1:10" ht="25.5">
      <c r="A43" s="267"/>
      <c r="B43" s="267"/>
      <c r="C43" s="122" t="s">
        <v>130</v>
      </c>
      <c r="D43" s="123">
        <v>79500</v>
      </c>
      <c r="E43" s="123">
        <v>37999.46</v>
      </c>
      <c r="F43" s="129">
        <f t="shared" si="2"/>
        <v>0.4779806289308176</v>
      </c>
      <c r="G43" s="150">
        <v>11684.93</v>
      </c>
      <c r="H43" s="150">
        <v>222.03</v>
      </c>
      <c r="I43" s="150">
        <v>0</v>
      </c>
      <c r="J43" s="150">
        <v>0</v>
      </c>
    </row>
    <row r="44" spans="1:10" ht="25.5">
      <c r="A44" s="267"/>
      <c r="B44" s="267"/>
      <c r="C44" s="122" t="s">
        <v>132</v>
      </c>
      <c r="D44" s="123">
        <v>55000</v>
      </c>
      <c r="E44" s="123">
        <v>62179.8</v>
      </c>
      <c r="F44" s="129">
        <f t="shared" si="2"/>
        <v>1.1305418181818183</v>
      </c>
      <c r="G44" s="150">
        <v>3330.12</v>
      </c>
      <c r="H44" s="150">
        <v>34</v>
      </c>
      <c r="I44" s="150">
        <v>0</v>
      </c>
      <c r="J44" s="150">
        <v>0</v>
      </c>
    </row>
    <row r="45" spans="1:10" ht="12.75">
      <c r="A45" s="267"/>
      <c r="B45" s="267"/>
      <c r="C45" s="122" t="s">
        <v>131</v>
      </c>
      <c r="D45" s="123">
        <v>1000</v>
      </c>
      <c r="E45" s="123">
        <v>422.5</v>
      </c>
      <c r="F45" s="129">
        <f>E45/D45</f>
        <v>0.4225</v>
      </c>
      <c r="G45" s="150">
        <v>94.89</v>
      </c>
      <c r="H45" s="150">
        <v>0.01</v>
      </c>
      <c r="I45" s="150">
        <v>0</v>
      </c>
      <c r="J45" s="150">
        <v>0</v>
      </c>
    </row>
    <row r="46" spans="1:10" ht="12.75">
      <c r="A46" s="267"/>
      <c r="B46" s="267"/>
      <c r="C46" s="122" t="s">
        <v>25</v>
      </c>
      <c r="D46" s="123">
        <v>0</v>
      </c>
      <c r="E46" s="123">
        <v>2929</v>
      </c>
      <c r="F46" s="129">
        <v>0</v>
      </c>
      <c r="G46" s="150">
        <v>0</v>
      </c>
      <c r="H46" s="150">
        <v>0</v>
      </c>
      <c r="I46" s="150">
        <v>0</v>
      </c>
      <c r="J46" s="150">
        <v>0</v>
      </c>
    </row>
    <row r="47" spans="1:10" ht="12.75">
      <c r="A47" s="46"/>
      <c r="B47" s="46"/>
      <c r="C47" s="82"/>
      <c r="D47" s="83"/>
      <c r="E47" s="83"/>
      <c r="F47" s="129"/>
      <c r="G47" s="85"/>
      <c r="H47" s="85"/>
      <c r="I47" s="85"/>
      <c r="J47" s="85"/>
    </row>
    <row r="48" spans="1:10" ht="12.75">
      <c r="A48" s="45"/>
      <c r="B48" s="45"/>
      <c r="C48" s="155" t="s">
        <v>22</v>
      </c>
      <c r="D48" s="156">
        <f>SUM(D50:D51)</f>
        <v>1300000</v>
      </c>
      <c r="E48" s="156">
        <f>SUM(E50:E51)</f>
        <v>517115.8</v>
      </c>
      <c r="F48" s="152">
        <f>E48/D48</f>
        <v>0.3977813846153846</v>
      </c>
      <c r="G48" s="147">
        <v>0</v>
      </c>
      <c r="H48" s="147">
        <f>SUM(H50:H51)</f>
        <v>0</v>
      </c>
      <c r="I48" s="147">
        <f>SUM(I50:I51)</f>
        <v>0</v>
      </c>
      <c r="J48" s="147">
        <f>SUM(J50:J51)</f>
        <v>0</v>
      </c>
    </row>
    <row r="49" spans="1:10" s="59" customFormat="1" ht="12.75">
      <c r="A49" s="153"/>
      <c r="B49" s="153"/>
      <c r="C49" s="157" t="s">
        <v>133</v>
      </c>
      <c r="D49" s="158"/>
      <c r="E49" s="158"/>
      <c r="F49" s="159"/>
      <c r="G49" s="160"/>
      <c r="H49" s="160"/>
      <c r="I49" s="160"/>
      <c r="J49" s="161"/>
    </row>
    <row r="50" spans="1:10" ht="25.5">
      <c r="A50" s="267" t="s">
        <v>13</v>
      </c>
      <c r="B50" s="267"/>
      <c r="C50" s="122" t="s">
        <v>134</v>
      </c>
      <c r="D50" s="123">
        <v>1300000</v>
      </c>
      <c r="E50" s="123">
        <v>514652</v>
      </c>
      <c r="F50" s="129">
        <f t="shared" si="2"/>
        <v>0.39588615384615383</v>
      </c>
      <c r="G50" s="130">
        <v>0</v>
      </c>
      <c r="H50" s="130">
        <v>0</v>
      </c>
      <c r="I50" s="130">
        <v>0</v>
      </c>
      <c r="J50" s="162">
        <v>0</v>
      </c>
    </row>
    <row r="51" spans="1:10" ht="38.25">
      <c r="A51" s="267"/>
      <c r="B51" s="267"/>
      <c r="C51" s="122" t="s">
        <v>135</v>
      </c>
      <c r="D51" s="123">
        <v>0</v>
      </c>
      <c r="E51" s="123">
        <v>2463.8</v>
      </c>
      <c r="F51" s="129">
        <v>0</v>
      </c>
      <c r="G51" s="130">
        <v>0</v>
      </c>
      <c r="H51" s="130">
        <v>0</v>
      </c>
      <c r="I51" s="130">
        <v>0</v>
      </c>
      <c r="J51" s="130">
        <v>0</v>
      </c>
    </row>
    <row r="52" spans="1:10" ht="12.75">
      <c r="A52" s="15"/>
      <c r="B52" s="39"/>
      <c r="C52" s="122"/>
      <c r="D52" s="123"/>
      <c r="E52" s="123"/>
      <c r="F52" s="129"/>
      <c r="G52" s="130"/>
      <c r="H52" s="130"/>
      <c r="I52" s="130"/>
      <c r="J52" s="130"/>
    </row>
    <row r="53" spans="1:10" ht="12.75">
      <c r="A53" s="19" t="s">
        <v>29</v>
      </c>
      <c r="B53" s="19" t="s">
        <v>27</v>
      </c>
      <c r="C53" s="136" t="s">
        <v>28</v>
      </c>
      <c r="D53" s="137">
        <f>D55</f>
        <v>10700</v>
      </c>
      <c r="E53" s="137">
        <f>E55</f>
        <v>10000</v>
      </c>
      <c r="F53" s="163">
        <f>(E53/D53)</f>
        <v>0.9345794392523364</v>
      </c>
      <c r="G53" s="64">
        <f>G55</f>
        <v>0</v>
      </c>
      <c r="H53" s="64">
        <f>H55</f>
        <v>0</v>
      </c>
      <c r="I53" s="64">
        <f>I55</f>
        <v>0</v>
      </c>
      <c r="J53" s="64">
        <f>J55</f>
        <v>0</v>
      </c>
    </row>
    <row r="54" spans="1:10" ht="12.75">
      <c r="A54" s="24"/>
      <c r="B54" s="24"/>
      <c r="C54" s="164"/>
      <c r="D54" s="165"/>
      <c r="E54" s="166"/>
      <c r="F54" s="167"/>
      <c r="G54" s="130"/>
      <c r="H54" s="130"/>
      <c r="I54" s="130"/>
      <c r="J54" s="130"/>
    </row>
    <row r="55" spans="1:10" ht="12.75">
      <c r="A55" s="29"/>
      <c r="B55" s="29"/>
      <c r="C55" s="31" t="s">
        <v>12</v>
      </c>
      <c r="D55" s="32">
        <f>D56+D57</f>
        <v>10700</v>
      </c>
      <c r="E55" s="32">
        <f>E56+E57</f>
        <v>10000</v>
      </c>
      <c r="F55" s="135">
        <f>E55/D55</f>
        <v>0.9345794392523364</v>
      </c>
      <c r="G55" s="168">
        <f>SUM(G57)</f>
        <v>0</v>
      </c>
      <c r="H55" s="168">
        <f>SUM(H57)</f>
        <v>0</v>
      </c>
      <c r="I55" s="168">
        <f>SUM(I57)</f>
        <v>0</v>
      </c>
      <c r="J55" s="168">
        <f>SUM(J57)</f>
        <v>0</v>
      </c>
    </row>
    <row r="56" spans="1:10" ht="12.75">
      <c r="A56" s="34"/>
      <c r="B56" s="34"/>
      <c r="C56" s="143" t="s">
        <v>82</v>
      </c>
      <c r="D56" s="144">
        <v>10000</v>
      </c>
      <c r="E56" s="144">
        <v>10000</v>
      </c>
      <c r="F56" s="198">
        <f>E56/D56</f>
        <v>1</v>
      </c>
      <c r="G56" s="169">
        <v>0</v>
      </c>
      <c r="H56" s="169">
        <v>0</v>
      </c>
      <c r="I56" s="169">
        <v>0</v>
      </c>
      <c r="J56" s="169">
        <v>0</v>
      </c>
    </row>
    <row r="57" spans="1:10" ht="63.75">
      <c r="A57" s="267" t="s">
        <v>13</v>
      </c>
      <c r="B57" s="267"/>
      <c r="C57" s="170" t="s">
        <v>83</v>
      </c>
      <c r="D57" s="171">
        <v>700</v>
      </c>
      <c r="E57" s="171">
        <v>0</v>
      </c>
      <c r="F57" s="198">
        <f>E57/D57</f>
        <v>0</v>
      </c>
      <c r="G57" s="130">
        <v>0</v>
      </c>
      <c r="H57" s="130">
        <v>0</v>
      </c>
      <c r="I57" s="130">
        <v>0</v>
      </c>
      <c r="J57" s="130">
        <v>0</v>
      </c>
    </row>
    <row r="58" spans="1:10" ht="12.75">
      <c r="A58" s="15"/>
      <c r="B58" s="43"/>
      <c r="C58" s="122"/>
      <c r="D58" s="123"/>
      <c r="E58" s="123"/>
      <c r="F58" s="129"/>
      <c r="G58" s="130"/>
      <c r="H58" s="130"/>
      <c r="I58" s="130"/>
      <c r="J58" s="130"/>
    </row>
    <row r="59" spans="1:10" ht="12.75">
      <c r="A59" s="19" t="s">
        <v>32</v>
      </c>
      <c r="B59" s="20">
        <v>750</v>
      </c>
      <c r="C59" s="21" t="s">
        <v>30</v>
      </c>
      <c r="D59" s="22">
        <f>D61</f>
        <v>132219.69</v>
      </c>
      <c r="E59" s="22">
        <f>E61</f>
        <v>151891.55</v>
      </c>
      <c r="F59" s="23">
        <f>(E59/D59)</f>
        <v>1.1487816224648537</v>
      </c>
      <c r="G59" s="180">
        <f>G61</f>
        <v>8071.28</v>
      </c>
      <c r="H59" s="180">
        <f>H61</f>
        <v>0.07</v>
      </c>
      <c r="I59" s="180">
        <v>0</v>
      </c>
      <c r="J59" s="180">
        <v>0</v>
      </c>
    </row>
    <row r="60" spans="1:10" ht="12.75">
      <c r="A60" s="15"/>
      <c r="B60" s="16"/>
      <c r="C60" s="17"/>
      <c r="D60" s="178"/>
      <c r="E60" s="178"/>
      <c r="F60" s="37"/>
      <c r="G60" s="130"/>
      <c r="H60" s="130"/>
      <c r="I60" s="130"/>
      <c r="J60" s="130"/>
    </row>
    <row r="61" spans="1:10" ht="12.75">
      <c r="A61" s="29"/>
      <c r="B61" s="30"/>
      <c r="C61" s="31" t="s">
        <v>12</v>
      </c>
      <c r="D61" s="32">
        <f>D62+D63+D64+D65+D66+D67+D68</f>
        <v>132219.69</v>
      </c>
      <c r="E61" s="32">
        <f>E62+E63+E64+E65+E66+E67+E68</f>
        <v>151891.55</v>
      </c>
      <c r="F61" s="135">
        <f>E61/D61</f>
        <v>1.1487816224648537</v>
      </c>
      <c r="G61" s="66">
        <f>SUM(G62:G67)</f>
        <v>8071.28</v>
      </c>
      <c r="H61" s="66">
        <f>SUM(H62:H67)</f>
        <v>0.07</v>
      </c>
      <c r="I61" s="66">
        <f>SUM(I62:I67)</f>
        <v>0</v>
      </c>
      <c r="J61" s="66">
        <f>SUM(J62:J67)</f>
        <v>0</v>
      </c>
    </row>
    <row r="62" spans="1:10" ht="38.25">
      <c r="A62" s="268" t="s">
        <v>13</v>
      </c>
      <c r="B62" s="269"/>
      <c r="C62" s="127" t="s">
        <v>31</v>
      </c>
      <c r="D62" s="172">
        <v>69844</v>
      </c>
      <c r="E62" s="172">
        <v>38271</v>
      </c>
      <c r="F62" s="173">
        <f>E62/D62</f>
        <v>0.5479497165110818</v>
      </c>
      <c r="G62" s="130">
        <v>0</v>
      </c>
      <c r="H62" s="130">
        <v>0</v>
      </c>
      <c r="I62" s="130">
        <v>0</v>
      </c>
      <c r="J62" s="130">
        <v>0</v>
      </c>
    </row>
    <row r="63" spans="1:10" ht="63.75">
      <c r="A63" s="270"/>
      <c r="B63" s="271"/>
      <c r="C63" s="127" t="s">
        <v>136</v>
      </c>
      <c r="D63" s="172">
        <v>40</v>
      </c>
      <c r="E63" s="172">
        <v>4.65</v>
      </c>
      <c r="F63" s="173">
        <f>E63/D63</f>
        <v>0.11625</v>
      </c>
      <c r="G63" s="130">
        <v>0</v>
      </c>
      <c r="H63" s="130">
        <v>0</v>
      </c>
      <c r="I63" s="130">
        <v>0</v>
      </c>
      <c r="J63" s="130">
        <v>0</v>
      </c>
    </row>
    <row r="64" spans="1:10" ht="25.5">
      <c r="A64" s="270"/>
      <c r="B64" s="271"/>
      <c r="C64" s="127" t="s">
        <v>119</v>
      </c>
      <c r="D64" s="175">
        <v>48117.69</v>
      </c>
      <c r="E64" s="172">
        <v>27964.93</v>
      </c>
      <c r="F64" s="173">
        <f>E64/D64</f>
        <v>0.5811777331787955</v>
      </c>
      <c r="G64" s="130">
        <v>4.27</v>
      </c>
      <c r="H64" s="176">
        <v>0</v>
      </c>
      <c r="I64" s="130">
        <v>0</v>
      </c>
      <c r="J64" s="130">
        <v>0</v>
      </c>
    </row>
    <row r="65" spans="1:10" ht="25.5">
      <c r="A65" s="270"/>
      <c r="B65" s="271"/>
      <c r="C65" s="127" t="s">
        <v>118</v>
      </c>
      <c r="D65" s="175">
        <v>500</v>
      </c>
      <c r="E65" s="172">
        <v>607.91</v>
      </c>
      <c r="F65" s="173">
        <f>E65/D65</f>
        <v>1.21582</v>
      </c>
      <c r="G65" s="162">
        <v>252.01</v>
      </c>
      <c r="H65" s="130">
        <v>0.07</v>
      </c>
      <c r="I65" s="130">
        <v>0</v>
      </c>
      <c r="J65" s="130">
        <v>0</v>
      </c>
    </row>
    <row r="66" spans="1:10" ht="25.5">
      <c r="A66" s="270"/>
      <c r="B66" s="271"/>
      <c r="C66" s="127" t="s">
        <v>137</v>
      </c>
      <c r="D66" s="175"/>
      <c r="E66" s="172">
        <v>26.4</v>
      </c>
      <c r="F66" s="173">
        <v>0</v>
      </c>
      <c r="G66" s="162">
        <v>114</v>
      </c>
      <c r="H66" s="130">
        <v>0</v>
      </c>
      <c r="I66" s="130">
        <v>0</v>
      </c>
      <c r="J66" s="130">
        <v>0</v>
      </c>
    </row>
    <row r="67" spans="1:10" ht="12.75">
      <c r="A67" s="270"/>
      <c r="B67" s="271"/>
      <c r="C67" s="127" t="s">
        <v>60</v>
      </c>
      <c r="D67" s="175">
        <v>0</v>
      </c>
      <c r="E67" s="172">
        <v>71298.66</v>
      </c>
      <c r="F67" s="173">
        <v>0</v>
      </c>
      <c r="G67" s="130">
        <v>7701</v>
      </c>
      <c r="H67" s="130">
        <v>0</v>
      </c>
      <c r="I67" s="130">
        <v>0</v>
      </c>
      <c r="J67" s="130">
        <v>0</v>
      </c>
    </row>
    <row r="68" spans="1:10" ht="51">
      <c r="A68" s="279"/>
      <c r="B68" s="280"/>
      <c r="C68" s="127" t="s">
        <v>68</v>
      </c>
      <c r="D68" s="175">
        <v>13718</v>
      </c>
      <c r="E68" s="172">
        <v>13718</v>
      </c>
      <c r="F68" s="173">
        <f>F68/D68</f>
        <v>0</v>
      </c>
      <c r="G68" s="130">
        <v>0</v>
      </c>
      <c r="H68" s="177">
        <v>0</v>
      </c>
      <c r="I68" s="130">
        <v>0</v>
      </c>
      <c r="J68" s="130">
        <v>0</v>
      </c>
    </row>
    <row r="69" spans="1:10" ht="12.75">
      <c r="A69" s="15"/>
      <c r="B69" s="43"/>
      <c r="C69" s="82"/>
      <c r="D69" s="83"/>
      <c r="E69" s="83"/>
      <c r="F69" s="84"/>
      <c r="G69" s="85"/>
      <c r="H69" s="85"/>
      <c r="I69" s="85"/>
      <c r="J69" s="85"/>
    </row>
    <row r="70" spans="1:10" ht="38.25">
      <c r="A70" s="19" t="s">
        <v>34</v>
      </c>
      <c r="B70" s="20">
        <v>751</v>
      </c>
      <c r="C70" s="21" t="s">
        <v>33</v>
      </c>
      <c r="D70" s="22">
        <f>D72</f>
        <v>3336</v>
      </c>
      <c r="E70" s="22">
        <f>E72</f>
        <v>1776</v>
      </c>
      <c r="F70" s="23">
        <f>E70/D70</f>
        <v>0.5323741007194245</v>
      </c>
      <c r="G70" s="64">
        <f>G72</f>
        <v>0</v>
      </c>
      <c r="H70" s="64">
        <f>H72</f>
        <v>0</v>
      </c>
      <c r="I70" s="64">
        <f>I72</f>
        <v>0</v>
      </c>
      <c r="J70" s="64">
        <f>J72</f>
        <v>0</v>
      </c>
    </row>
    <row r="71" spans="1:10" ht="12.75">
      <c r="A71" s="15"/>
      <c r="B71" s="16"/>
      <c r="C71" s="17"/>
      <c r="D71" s="178"/>
      <c r="E71" s="178"/>
      <c r="F71" s="179"/>
      <c r="G71" s="130"/>
      <c r="H71" s="130"/>
      <c r="I71" s="130"/>
      <c r="J71" s="130"/>
    </row>
    <row r="72" spans="1:10" ht="15" customHeight="1">
      <c r="A72" s="29"/>
      <c r="B72" s="30"/>
      <c r="C72" s="31" t="s">
        <v>12</v>
      </c>
      <c r="D72" s="32">
        <f>SUM(D73:D74)</f>
        <v>3336</v>
      </c>
      <c r="E72" s="32">
        <f>SUM(E73:E74)</f>
        <v>1776</v>
      </c>
      <c r="F72" s="152">
        <f>E72/D72</f>
        <v>0.5323741007194245</v>
      </c>
      <c r="G72" s="66">
        <f>SUM(G73:G74)</f>
        <v>0</v>
      </c>
      <c r="H72" s="66">
        <f>SUM(H73:H74)</f>
        <v>0</v>
      </c>
      <c r="I72" s="66">
        <f>SUM(I73:I74)</f>
        <v>0</v>
      </c>
      <c r="J72" s="66">
        <f>SUM(J73:J74)</f>
        <v>0</v>
      </c>
    </row>
    <row r="73" spans="1:10" ht="63.75">
      <c r="A73" s="267" t="s">
        <v>13</v>
      </c>
      <c r="B73" s="267"/>
      <c r="C73" s="122" t="s">
        <v>116</v>
      </c>
      <c r="D73" s="123">
        <v>3200</v>
      </c>
      <c r="E73" s="123">
        <v>1640</v>
      </c>
      <c r="F73" s="129">
        <f>E73/D73</f>
        <v>0.5125</v>
      </c>
      <c r="G73" s="130">
        <v>0</v>
      </c>
      <c r="H73" s="130">
        <v>0</v>
      </c>
      <c r="I73" s="130">
        <v>0</v>
      </c>
      <c r="J73" s="130">
        <v>0</v>
      </c>
    </row>
    <row r="74" spans="1:10" ht="71.25" customHeight="1">
      <c r="A74" s="267"/>
      <c r="B74" s="267"/>
      <c r="C74" s="157" t="s">
        <v>117</v>
      </c>
      <c r="D74" s="123">
        <v>136</v>
      </c>
      <c r="E74" s="123">
        <v>136</v>
      </c>
      <c r="F74" s="129">
        <f>(E74/D74)</f>
        <v>1</v>
      </c>
      <c r="G74" s="130">
        <v>0</v>
      </c>
      <c r="H74" s="176">
        <v>0</v>
      </c>
      <c r="I74" s="130">
        <v>0</v>
      </c>
      <c r="J74" s="130">
        <v>0</v>
      </c>
    </row>
    <row r="75" spans="1:10" ht="12.75">
      <c r="A75" s="15"/>
      <c r="B75" s="43"/>
      <c r="C75" s="99"/>
      <c r="D75" s="83"/>
      <c r="E75" s="83"/>
      <c r="F75" s="95"/>
      <c r="G75" s="85"/>
      <c r="H75" s="85"/>
      <c r="I75" s="85"/>
      <c r="J75" s="85"/>
    </row>
    <row r="76" spans="1:10" ht="25.5">
      <c r="A76" s="19" t="s">
        <v>36</v>
      </c>
      <c r="B76" s="20">
        <v>754</v>
      </c>
      <c r="C76" s="21" t="s">
        <v>35</v>
      </c>
      <c r="D76" s="22">
        <f>D78+D80</f>
        <v>1100</v>
      </c>
      <c r="E76" s="22">
        <f>E78+E80</f>
        <v>1600</v>
      </c>
      <c r="F76" s="23">
        <f>E76/D76</f>
        <v>1.4545454545454546</v>
      </c>
      <c r="G76" s="180">
        <f>G78</f>
        <v>0</v>
      </c>
      <c r="H76" s="180">
        <f>H78</f>
        <v>0</v>
      </c>
      <c r="I76" s="180">
        <f>I78</f>
        <v>0</v>
      </c>
      <c r="J76" s="180">
        <f>J78</f>
        <v>0</v>
      </c>
    </row>
    <row r="77" spans="1:10" ht="12.75">
      <c r="A77" s="24"/>
      <c r="B77" s="25"/>
      <c r="C77" s="26"/>
      <c r="D77" s="27"/>
      <c r="E77" s="27"/>
      <c r="F77" s="182"/>
      <c r="G77" s="134"/>
      <c r="H77" s="134"/>
      <c r="I77" s="134"/>
      <c r="J77" s="134"/>
    </row>
    <row r="78" spans="1:10" ht="12.75">
      <c r="A78" s="29"/>
      <c r="B78" s="30"/>
      <c r="C78" s="31" t="s">
        <v>12</v>
      </c>
      <c r="D78" s="32">
        <f>D79</f>
        <v>1100</v>
      </c>
      <c r="E78" s="32">
        <f>E79</f>
        <v>1100</v>
      </c>
      <c r="F78" s="183">
        <f>E78/D78</f>
        <v>1</v>
      </c>
      <c r="G78" s="181">
        <f>G79</f>
        <v>0</v>
      </c>
      <c r="H78" s="181">
        <f>H79</f>
        <v>0</v>
      </c>
      <c r="I78" s="181">
        <f>I79</f>
        <v>0</v>
      </c>
      <c r="J78" s="181">
        <f>J79</f>
        <v>0</v>
      </c>
    </row>
    <row r="79" spans="1:10" ht="38.25">
      <c r="A79" s="278" t="s">
        <v>13</v>
      </c>
      <c r="B79" s="278"/>
      <c r="C79" s="122" t="s">
        <v>138</v>
      </c>
      <c r="D79" s="123">
        <v>1100</v>
      </c>
      <c r="E79" s="123">
        <v>1100</v>
      </c>
      <c r="F79" s="182">
        <f>E79/D79</f>
        <v>1</v>
      </c>
      <c r="G79" s="130">
        <v>0</v>
      </c>
      <c r="H79" s="130">
        <v>0</v>
      </c>
      <c r="I79" s="130">
        <v>0</v>
      </c>
      <c r="J79" s="130">
        <v>0</v>
      </c>
    </row>
    <row r="80" spans="1:10" ht="12.75">
      <c r="A80" s="29"/>
      <c r="B80" s="29"/>
      <c r="C80" s="148" t="s">
        <v>22</v>
      </c>
      <c r="D80" s="149">
        <f>D81</f>
        <v>0</v>
      </c>
      <c r="E80" s="149">
        <f>E81</f>
        <v>500</v>
      </c>
      <c r="F80" s="183">
        <v>0</v>
      </c>
      <c r="G80" s="184">
        <f>G81</f>
        <v>0</v>
      </c>
      <c r="H80" s="184">
        <f>H81</f>
        <v>0</v>
      </c>
      <c r="I80" s="184">
        <f>I81</f>
        <v>0</v>
      </c>
      <c r="J80" s="184">
        <f>J81</f>
        <v>0</v>
      </c>
    </row>
    <row r="81" spans="1:10" ht="25.5">
      <c r="A81" s="281" t="s">
        <v>13</v>
      </c>
      <c r="B81" s="282"/>
      <c r="C81" s="127" t="s">
        <v>139</v>
      </c>
      <c r="D81" s="128">
        <v>0</v>
      </c>
      <c r="E81" s="128">
        <v>500</v>
      </c>
      <c r="F81" s="182">
        <v>0</v>
      </c>
      <c r="G81" s="130">
        <v>0</v>
      </c>
      <c r="H81" s="130">
        <v>0</v>
      </c>
      <c r="I81" s="130">
        <v>0</v>
      </c>
      <c r="J81" s="130">
        <v>0</v>
      </c>
    </row>
    <row r="82" spans="1:10" ht="13.5" customHeight="1">
      <c r="A82" s="58"/>
      <c r="B82" s="34"/>
      <c r="C82" s="100"/>
      <c r="D82" s="93"/>
      <c r="E82" s="93"/>
      <c r="F82" s="94"/>
      <c r="G82" s="78"/>
      <c r="H82" s="78"/>
      <c r="I82" s="78"/>
      <c r="J82" s="78"/>
    </row>
    <row r="83" spans="1:10" ht="51">
      <c r="A83" s="19" t="s">
        <v>40</v>
      </c>
      <c r="B83" s="20">
        <v>756</v>
      </c>
      <c r="C83" s="21" t="s">
        <v>37</v>
      </c>
      <c r="D83" s="22">
        <f>D85</f>
        <v>9957622</v>
      </c>
      <c r="E83" s="22">
        <f>E85</f>
        <v>5127343.38</v>
      </c>
      <c r="F83" s="237">
        <f>E83/D83</f>
        <v>0.5149164509357756</v>
      </c>
      <c r="G83" s="180">
        <f>G85</f>
        <v>1852284.11</v>
      </c>
      <c r="H83" s="180">
        <f>H85</f>
        <v>23466.739999999998</v>
      </c>
      <c r="I83" s="180">
        <f>I85</f>
        <v>148522.69</v>
      </c>
      <c r="J83" s="180">
        <f>J85</f>
        <v>364099.42000000004</v>
      </c>
    </row>
    <row r="84" spans="1:10" ht="12.75">
      <c r="A84" s="24"/>
      <c r="B84" s="25"/>
      <c r="C84" s="26"/>
      <c r="D84" s="27"/>
      <c r="E84" s="27"/>
      <c r="F84" s="37"/>
      <c r="G84" s="134"/>
      <c r="H84" s="134"/>
      <c r="I84" s="134"/>
      <c r="J84" s="134"/>
    </row>
    <row r="85" spans="1:10" ht="12.75">
      <c r="A85" s="29"/>
      <c r="B85" s="30"/>
      <c r="C85" s="31" t="s">
        <v>12</v>
      </c>
      <c r="D85" s="32">
        <f>SUM(D86:D111)</f>
        <v>9957622</v>
      </c>
      <c r="E85" s="32">
        <f>SUM(E86:E111)</f>
        <v>5127343.38</v>
      </c>
      <c r="F85" s="152">
        <f aca="true" t="shared" si="3" ref="F85:F94">E85/D85</f>
        <v>0.5149164509357756</v>
      </c>
      <c r="G85" s="66">
        <f>SUM(G86:G111)</f>
        <v>1852284.11</v>
      </c>
      <c r="H85" s="66">
        <f>SUM(H86:H111)</f>
        <v>23466.739999999998</v>
      </c>
      <c r="I85" s="238">
        <f>SUM(I86:I111)</f>
        <v>148522.69</v>
      </c>
      <c r="J85" s="66">
        <f>SUM(J86:J111)</f>
        <v>364099.42000000004</v>
      </c>
    </row>
    <row r="86" spans="1:10" ht="38.25">
      <c r="A86" s="267" t="s">
        <v>13</v>
      </c>
      <c r="B86" s="267"/>
      <c r="C86" s="127" t="s">
        <v>38</v>
      </c>
      <c r="D86" s="185">
        <v>12000</v>
      </c>
      <c r="E86" s="188">
        <v>7872.64</v>
      </c>
      <c r="F86" s="159">
        <f t="shared" si="3"/>
        <v>0.6560533333333334</v>
      </c>
      <c r="G86" s="130">
        <v>17299.28</v>
      </c>
      <c r="H86" s="130">
        <v>1045.08</v>
      </c>
      <c r="I86" s="130">
        <v>0</v>
      </c>
      <c r="J86" s="130">
        <v>0</v>
      </c>
    </row>
    <row r="87" spans="1:10" ht="51">
      <c r="A87" s="267"/>
      <c r="B87" s="267"/>
      <c r="C87" s="127" t="s">
        <v>39</v>
      </c>
      <c r="D87" s="185">
        <v>1000</v>
      </c>
      <c r="E87" s="188">
        <v>176.2</v>
      </c>
      <c r="F87" s="159">
        <f t="shared" si="3"/>
        <v>0.1762</v>
      </c>
      <c r="G87" s="130">
        <v>0</v>
      </c>
      <c r="H87" s="130">
        <v>0</v>
      </c>
      <c r="I87" s="130">
        <v>0</v>
      </c>
      <c r="J87" s="130">
        <v>0</v>
      </c>
    </row>
    <row r="88" spans="1:10" ht="38.25">
      <c r="A88" s="267"/>
      <c r="B88" s="267"/>
      <c r="C88" s="127" t="s">
        <v>110</v>
      </c>
      <c r="D88" s="185">
        <v>3208590</v>
      </c>
      <c r="E88" s="185">
        <v>1705179.1</v>
      </c>
      <c r="F88" s="159">
        <f t="shared" si="3"/>
        <v>0.5314418794548385</v>
      </c>
      <c r="G88" s="150">
        <v>101227.97</v>
      </c>
      <c r="H88" s="150">
        <v>2.3</v>
      </c>
      <c r="I88" s="150">
        <v>24406.51</v>
      </c>
      <c r="J88" s="150">
        <v>361825.27</v>
      </c>
    </row>
    <row r="89" spans="1:10" ht="25.5">
      <c r="A89" s="267"/>
      <c r="B89" s="267"/>
      <c r="C89" s="127" t="s">
        <v>111</v>
      </c>
      <c r="D89" s="185">
        <v>8043</v>
      </c>
      <c r="E89" s="185">
        <v>5095.31</v>
      </c>
      <c r="F89" s="159">
        <f t="shared" si="3"/>
        <v>0.633508641054333</v>
      </c>
      <c r="G89" s="130">
        <v>15</v>
      </c>
      <c r="H89" s="130">
        <v>23.8</v>
      </c>
      <c r="I89" s="130">
        <v>0</v>
      </c>
      <c r="J89" s="130">
        <v>0</v>
      </c>
    </row>
    <row r="90" spans="1:10" ht="25.5">
      <c r="A90" s="267"/>
      <c r="B90" s="267"/>
      <c r="C90" s="127" t="s">
        <v>114</v>
      </c>
      <c r="D90" s="185">
        <v>85931</v>
      </c>
      <c r="E90" s="185">
        <v>43921</v>
      </c>
      <c r="F90" s="159">
        <f t="shared" si="3"/>
        <v>0.5111193864845051</v>
      </c>
      <c r="G90" s="130">
        <v>3</v>
      </c>
      <c r="H90" s="130">
        <v>94.04</v>
      </c>
      <c r="I90" s="130">
        <v>0</v>
      </c>
      <c r="J90" s="189">
        <v>0</v>
      </c>
    </row>
    <row r="91" spans="1:10" ht="38.25">
      <c r="A91" s="267"/>
      <c r="B91" s="267"/>
      <c r="C91" s="127" t="s">
        <v>115</v>
      </c>
      <c r="D91" s="185">
        <v>25338</v>
      </c>
      <c r="E91" s="185">
        <v>24112</v>
      </c>
      <c r="F91" s="159">
        <f t="shared" si="3"/>
        <v>0.9516141763359381</v>
      </c>
      <c r="G91" s="189">
        <v>1</v>
      </c>
      <c r="H91" s="130">
        <v>0.2</v>
      </c>
      <c r="I91" s="130">
        <v>8331.43</v>
      </c>
      <c r="J91" s="130">
        <v>861.5</v>
      </c>
    </row>
    <row r="92" spans="1:10" ht="38.25">
      <c r="A92" s="267"/>
      <c r="B92" s="267"/>
      <c r="C92" s="127" t="s">
        <v>112</v>
      </c>
      <c r="D92" s="185">
        <v>5000</v>
      </c>
      <c r="E92" s="185">
        <v>0</v>
      </c>
      <c r="F92" s="159">
        <f t="shared" si="3"/>
        <v>0</v>
      </c>
      <c r="G92" s="130">
        <v>0</v>
      </c>
      <c r="H92" s="130">
        <v>0</v>
      </c>
      <c r="I92" s="130">
        <v>0</v>
      </c>
      <c r="J92" s="130">
        <v>0</v>
      </c>
    </row>
    <row r="93" spans="1:10" ht="25.5">
      <c r="A93" s="267"/>
      <c r="B93" s="267"/>
      <c r="C93" s="127" t="s">
        <v>141</v>
      </c>
      <c r="D93" s="185">
        <v>0</v>
      </c>
      <c r="E93" s="185">
        <v>10291.4</v>
      </c>
      <c r="F93" s="159">
        <v>0</v>
      </c>
      <c r="G93" s="130">
        <v>233597.71</v>
      </c>
      <c r="H93" s="130">
        <v>0</v>
      </c>
      <c r="I93" s="130">
        <v>0</v>
      </c>
      <c r="J93" s="130">
        <v>0</v>
      </c>
    </row>
    <row r="94" spans="1:10" ht="38.25">
      <c r="A94" s="267"/>
      <c r="B94" s="267"/>
      <c r="C94" s="127" t="s">
        <v>113</v>
      </c>
      <c r="D94" s="185">
        <v>29030</v>
      </c>
      <c r="E94" s="185">
        <v>13792.51</v>
      </c>
      <c r="F94" s="159">
        <f t="shared" si="3"/>
        <v>0.4751122976231485</v>
      </c>
      <c r="G94" s="130">
        <v>0</v>
      </c>
      <c r="H94" s="130">
        <v>0</v>
      </c>
      <c r="I94" s="130">
        <v>0</v>
      </c>
      <c r="J94" s="189">
        <v>0</v>
      </c>
    </row>
    <row r="95" spans="1:10" ht="25.5">
      <c r="A95" s="267"/>
      <c r="B95" s="267"/>
      <c r="C95" s="186" t="s">
        <v>69</v>
      </c>
      <c r="D95" s="187">
        <v>1523408</v>
      </c>
      <c r="E95" s="187">
        <v>901223.62</v>
      </c>
      <c r="F95" s="159">
        <v>0.59</v>
      </c>
      <c r="G95" s="190">
        <v>86464.86</v>
      </c>
      <c r="H95" s="190">
        <v>1525.21</v>
      </c>
      <c r="I95" s="190">
        <v>79943.71</v>
      </c>
      <c r="J95" s="190">
        <v>806.65</v>
      </c>
    </row>
    <row r="96" spans="1:10" ht="25.5">
      <c r="A96" s="267"/>
      <c r="B96" s="267"/>
      <c r="C96" s="186" t="s">
        <v>70</v>
      </c>
      <c r="D96" s="187">
        <v>92753</v>
      </c>
      <c r="E96" s="187">
        <v>54600.17</v>
      </c>
      <c r="F96" s="159">
        <f aca="true" t="shared" si="4" ref="F96:F103">(E96/D96)</f>
        <v>0.588662037885567</v>
      </c>
      <c r="G96" s="190">
        <v>1389.04</v>
      </c>
      <c r="H96" s="190">
        <v>1206.54</v>
      </c>
      <c r="I96" s="190">
        <v>0</v>
      </c>
      <c r="J96" s="190">
        <v>606</v>
      </c>
    </row>
    <row r="97" spans="1:10" ht="25.5">
      <c r="A97" s="267"/>
      <c r="B97" s="267"/>
      <c r="C97" s="186" t="s">
        <v>71</v>
      </c>
      <c r="D97" s="187">
        <v>7426</v>
      </c>
      <c r="E97" s="187">
        <v>5527.41</v>
      </c>
      <c r="F97" s="159">
        <f t="shared" si="4"/>
        <v>0.744332076488015</v>
      </c>
      <c r="G97" s="190">
        <v>193.98</v>
      </c>
      <c r="H97" s="190">
        <v>234.96</v>
      </c>
      <c r="I97" s="190">
        <v>0</v>
      </c>
      <c r="J97" s="190">
        <v>0</v>
      </c>
    </row>
    <row r="98" spans="1:10" ht="25.5">
      <c r="A98" s="267"/>
      <c r="B98" s="267"/>
      <c r="C98" s="186" t="s">
        <v>72</v>
      </c>
      <c r="D98" s="187">
        <v>147385</v>
      </c>
      <c r="E98" s="187">
        <v>69304</v>
      </c>
      <c r="F98" s="159">
        <f t="shared" si="4"/>
        <v>0.470224242629847</v>
      </c>
      <c r="G98" s="192">
        <v>35138.3</v>
      </c>
      <c r="H98" s="190">
        <v>903</v>
      </c>
      <c r="I98" s="190">
        <v>35841.04</v>
      </c>
      <c r="J98" s="191">
        <v>0</v>
      </c>
    </row>
    <row r="99" spans="1:10" ht="12.75">
      <c r="A99" s="267"/>
      <c r="B99" s="267"/>
      <c r="C99" s="186" t="s">
        <v>73</v>
      </c>
      <c r="D99" s="187">
        <v>70000</v>
      </c>
      <c r="E99" s="187">
        <v>40903.76</v>
      </c>
      <c r="F99" s="159">
        <f t="shared" si="4"/>
        <v>0.5843394285714286</v>
      </c>
      <c r="G99" s="190">
        <v>64.84</v>
      </c>
      <c r="H99" s="190">
        <v>5352.74</v>
      </c>
      <c r="I99" s="190">
        <v>0</v>
      </c>
      <c r="J99" s="190">
        <v>0</v>
      </c>
    </row>
    <row r="100" spans="1:10" ht="25.5">
      <c r="A100" s="267"/>
      <c r="B100" s="267"/>
      <c r="C100" s="186" t="s">
        <v>74</v>
      </c>
      <c r="D100" s="187">
        <v>7200</v>
      </c>
      <c r="E100" s="187">
        <v>2637</v>
      </c>
      <c r="F100" s="159">
        <f t="shared" si="4"/>
        <v>0.36625</v>
      </c>
      <c r="G100" s="192">
        <v>0</v>
      </c>
      <c r="H100" s="190">
        <v>0</v>
      </c>
      <c r="I100" s="190">
        <v>0</v>
      </c>
      <c r="J100" s="190">
        <v>0</v>
      </c>
    </row>
    <row r="101" spans="1:10" ht="25.5">
      <c r="A101" s="267"/>
      <c r="B101" s="267"/>
      <c r="C101" s="186" t="s">
        <v>75</v>
      </c>
      <c r="D101" s="187">
        <v>165000</v>
      </c>
      <c r="E101" s="187">
        <v>135747</v>
      </c>
      <c r="F101" s="159">
        <f t="shared" si="4"/>
        <v>0.822709090909091</v>
      </c>
      <c r="G101" s="190">
        <v>1897.8</v>
      </c>
      <c r="H101" s="190">
        <v>514</v>
      </c>
      <c r="I101" s="190">
        <v>0</v>
      </c>
      <c r="J101" s="190">
        <v>0</v>
      </c>
    </row>
    <row r="102" spans="1:10" ht="25.5">
      <c r="A102" s="267"/>
      <c r="B102" s="267"/>
      <c r="C102" s="186" t="s">
        <v>142</v>
      </c>
      <c r="D102" s="187">
        <v>0</v>
      </c>
      <c r="E102" s="193">
        <v>1606</v>
      </c>
      <c r="F102" s="159">
        <v>0</v>
      </c>
      <c r="G102" s="194">
        <v>288279.03</v>
      </c>
      <c r="H102" s="190">
        <v>0</v>
      </c>
      <c r="I102" s="195">
        <v>0</v>
      </c>
      <c r="J102" s="194">
        <v>0</v>
      </c>
    </row>
    <row r="103" spans="1:10" ht="25.5">
      <c r="A103" s="267"/>
      <c r="B103" s="267"/>
      <c r="C103" s="186" t="s">
        <v>76</v>
      </c>
      <c r="D103" s="187">
        <v>9548</v>
      </c>
      <c r="E103" s="187">
        <v>8511.76</v>
      </c>
      <c r="F103" s="159">
        <f t="shared" si="4"/>
        <v>0.8914704650188522</v>
      </c>
      <c r="G103" s="190">
        <v>0</v>
      </c>
      <c r="H103" s="190">
        <v>0</v>
      </c>
      <c r="I103" s="190">
        <v>0</v>
      </c>
      <c r="J103" s="190">
        <v>0</v>
      </c>
    </row>
    <row r="104" spans="1:10" ht="12.75">
      <c r="A104" s="267"/>
      <c r="B104" s="267"/>
      <c r="C104" s="154" t="s">
        <v>167</v>
      </c>
      <c r="D104" s="185">
        <v>36000</v>
      </c>
      <c r="E104" s="185">
        <v>15468</v>
      </c>
      <c r="F104" s="159">
        <f>E104/D104</f>
        <v>0.42966666666666664</v>
      </c>
      <c r="G104" s="174">
        <v>0</v>
      </c>
      <c r="H104" s="130">
        <v>0</v>
      </c>
      <c r="I104" s="130">
        <v>0</v>
      </c>
      <c r="J104" s="130">
        <v>0</v>
      </c>
    </row>
    <row r="105" spans="1:10" ht="12.75">
      <c r="A105" s="267"/>
      <c r="B105" s="267"/>
      <c r="C105" s="154" t="s">
        <v>87</v>
      </c>
      <c r="D105" s="185">
        <v>140850</v>
      </c>
      <c r="E105" s="185">
        <v>52019.4</v>
      </c>
      <c r="F105" s="159">
        <f>E105/D105</f>
        <v>0.3693248136315229</v>
      </c>
      <c r="G105" s="130">
        <v>1086704</v>
      </c>
      <c r="H105" s="174">
        <v>0</v>
      </c>
      <c r="I105" s="130">
        <v>0</v>
      </c>
      <c r="J105" s="130">
        <v>0</v>
      </c>
    </row>
    <row r="106" spans="1:10" ht="25.5">
      <c r="A106" s="267"/>
      <c r="B106" s="267"/>
      <c r="C106" s="154" t="s">
        <v>88</v>
      </c>
      <c r="D106" s="185">
        <v>164300</v>
      </c>
      <c r="E106" s="185">
        <v>120298.48</v>
      </c>
      <c r="F106" s="159">
        <f>E106/D106</f>
        <v>0.732187948874011</v>
      </c>
      <c r="G106" s="174">
        <v>0</v>
      </c>
      <c r="H106" s="130">
        <v>0</v>
      </c>
      <c r="I106" s="130">
        <v>0</v>
      </c>
      <c r="J106" s="130">
        <v>0</v>
      </c>
    </row>
    <row r="107" spans="1:10" ht="25.5">
      <c r="A107" s="267"/>
      <c r="B107" s="267"/>
      <c r="C107" s="154" t="s">
        <v>89</v>
      </c>
      <c r="D107" s="185">
        <v>0</v>
      </c>
      <c r="E107" s="185">
        <v>185</v>
      </c>
      <c r="F107" s="159">
        <v>0</v>
      </c>
      <c r="G107" s="130">
        <v>0</v>
      </c>
      <c r="H107" s="130">
        <v>0</v>
      </c>
      <c r="I107" s="130">
        <v>0</v>
      </c>
      <c r="J107" s="130">
        <v>0</v>
      </c>
    </row>
    <row r="108" spans="1:10" ht="25.5">
      <c r="A108" s="267"/>
      <c r="B108" s="267"/>
      <c r="C108" s="154" t="s">
        <v>90</v>
      </c>
      <c r="D108" s="185">
        <v>1000</v>
      </c>
      <c r="E108" s="185">
        <v>1019.07</v>
      </c>
      <c r="F108" s="159">
        <f>E108/D108</f>
        <v>1.0190700000000001</v>
      </c>
      <c r="G108" s="130">
        <v>8.3</v>
      </c>
      <c r="H108" s="174">
        <v>0</v>
      </c>
      <c r="I108" s="130">
        <v>0</v>
      </c>
      <c r="J108" s="130">
        <v>0</v>
      </c>
    </row>
    <row r="109" spans="1:10" ht="25.5">
      <c r="A109" s="267"/>
      <c r="B109" s="267"/>
      <c r="C109" s="154" t="s">
        <v>140</v>
      </c>
      <c r="D109" s="188">
        <v>500</v>
      </c>
      <c r="E109" s="188">
        <v>0</v>
      </c>
      <c r="F109" s="159">
        <v>0</v>
      </c>
      <c r="G109" s="130">
        <v>0</v>
      </c>
      <c r="H109" s="130">
        <v>0</v>
      </c>
      <c r="I109" s="130">
        <v>0</v>
      </c>
      <c r="J109" s="130">
        <v>0</v>
      </c>
    </row>
    <row r="110" spans="1:10" ht="25.5">
      <c r="A110" s="267"/>
      <c r="B110" s="267"/>
      <c r="C110" s="127" t="s">
        <v>91</v>
      </c>
      <c r="D110" s="185">
        <v>4149320</v>
      </c>
      <c r="E110" s="188">
        <v>1871159</v>
      </c>
      <c r="F110" s="159">
        <f>(E110/D110)</f>
        <v>0.4509555782634263</v>
      </c>
      <c r="G110" s="130">
        <v>0</v>
      </c>
      <c r="H110" s="130">
        <v>0</v>
      </c>
      <c r="I110" s="130">
        <v>0</v>
      </c>
      <c r="J110" s="130">
        <v>0</v>
      </c>
    </row>
    <row r="111" spans="1:10" ht="25.5">
      <c r="A111" s="267"/>
      <c r="B111" s="267"/>
      <c r="C111" s="127" t="s">
        <v>92</v>
      </c>
      <c r="D111" s="185">
        <v>68000</v>
      </c>
      <c r="E111" s="188">
        <v>36693.55</v>
      </c>
      <c r="F111" s="159">
        <f>(E111/D111)</f>
        <v>0.5396110294117648</v>
      </c>
      <c r="G111" s="130">
        <v>0</v>
      </c>
      <c r="H111" s="130">
        <v>12564.87</v>
      </c>
      <c r="I111" s="174">
        <v>0</v>
      </c>
      <c r="J111" s="130">
        <v>0</v>
      </c>
    </row>
    <row r="112" spans="1:10" ht="12.75">
      <c r="A112" s="15"/>
      <c r="B112" s="43"/>
      <c r="C112" s="82"/>
      <c r="D112" s="83"/>
      <c r="E112" s="83"/>
      <c r="F112" s="84"/>
      <c r="G112" s="85"/>
      <c r="H112" s="85"/>
      <c r="I112" s="85"/>
      <c r="J112" s="103"/>
    </row>
    <row r="113" spans="1:10" ht="12.75">
      <c r="A113" s="19" t="s">
        <v>45</v>
      </c>
      <c r="B113" s="20">
        <v>758</v>
      </c>
      <c r="C113" s="21" t="s">
        <v>41</v>
      </c>
      <c r="D113" s="22">
        <f>D115</f>
        <v>10552848</v>
      </c>
      <c r="E113" s="22">
        <f>E115</f>
        <v>6092116</v>
      </c>
      <c r="F113" s="23">
        <f>E113/D113</f>
        <v>0.5772959110185232</v>
      </c>
      <c r="G113" s="180">
        <f>G115</f>
        <v>0</v>
      </c>
      <c r="H113" s="180">
        <f>H115</f>
        <v>0</v>
      </c>
      <c r="I113" s="180">
        <f>I115</f>
        <v>0</v>
      </c>
      <c r="J113" s="180">
        <f>J115</f>
        <v>0</v>
      </c>
    </row>
    <row r="114" spans="1:10" ht="12.75">
      <c r="A114" s="24"/>
      <c r="B114" s="25"/>
      <c r="C114" s="26"/>
      <c r="D114" s="27"/>
      <c r="E114" s="27"/>
      <c r="F114" s="133"/>
      <c r="G114" s="134"/>
      <c r="H114" s="196"/>
      <c r="I114" s="134"/>
      <c r="J114" s="134"/>
    </row>
    <row r="115" spans="1:10" ht="12.75">
      <c r="A115" s="29"/>
      <c r="B115" s="30"/>
      <c r="C115" s="31" t="s">
        <v>12</v>
      </c>
      <c r="D115" s="32">
        <f>D116+D117+D120</f>
        <v>10552848</v>
      </c>
      <c r="E115" s="32">
        <f>E116+E117+E120</f>
        <v>6092116</v>
      </c>
      <c r="F115" s="135">
        <f>E115/D115</f>
        <v>0.5772959110185232</v>
      </c>
      <c r="G115" s="66">
        <f>SUM(G116:G120)</f>
        <v>0</v>
      </c>
      <c r="H115" s="66">
        <f>SUM(H116:H120)</f>
        <v>0</v>
      </c>
      <c r="I115" s="66">
        <f>SUM(I116:I120)</f>
        <v>0</v>
      </c>
      <c r="J115" s="66">
        <f>SUM(J116:J120)</f>
        <v>0</v>
      </c>
    </row>
    <row r="116" spans="1:10" ht="25.5">
      <c r="A116" s="275" t="s">
        <v>13</v>
      </c>
      <c r="B116" s="275"/>
      <c r="C116" s="197" t="s">
        <v>42</v>
      </c>
      <c r="D116" s="175">
        <v>7069281</v>
      </c>
      <c r="E116" s="175">
        <v>4350328</v>
      </c>
      <c r="F116" s="198">
        <f>E116/D116</f>
        <v>0.6153847894856634</v>
      </c>
      <c r="G116" s="199">
        <v>0</v>
      </c>
      <c r="H116" s="199">
        <v>0</v>
      </c>
      <c r="I116" s="199">
        <v>0</v>
      </c>
      <c r="J116" s="199">
        <v>0</v>
      </c>
    </row>
    <row r="117" spans="1:10" ht="25.5">
      <c r="A117" s="275"/>
      <c r="B117" s="275"/>
      <c r="C117" s="197" t="s">
        <v>43</v>
      </c>
      <c r="D117" s="175">
        <f>D118+D119</f>
        <v>3340351</v>
      </c>
      <c r="E117" s="175">
        <f>E118+E119</f>
        <v>1670178</v>
      </c>
      <c r="F117" s="198">
        <f>E117/D117</f>
        <v>0.5000007484243423</v>
      </c>
      <c r="G117" s="199">
        <v>0</v>
      </c>
      <c r="H117" s="199">
        <v>0</v>
      </c>
      <c r="I117" s="199">
        <v>0</v>
      </c>
      <c r="J117" s="199">
        <v>0</v>
      </c>
    </row>
    <row r="118" spans="1:10" ht="12.75">
      <c r="A118" s="275"/>
      <c r="B118" s="275"/>
      <c r="C118" s="197" t="s">
        <v>77</v>
      </c>
      <c r="D118" s="175">
        <v>2816200</v>
      </c>
      <c r="E118" s="144">
        <v>1408100</v>
      </c>
      <c r="F118" s="198">
        <v>0.5</v>
      </c>
      <c r="G118" s="200">
        <v>0</v>
      </c>
      <c r="H118" s="199">
        <v>0</v>
      </c>
      <c r="I118" s="199">
        <v>0</v>
      </c>
      <c r="J118" s="199">
        <v>0</v>
      </c>
    </row>
    <row r="119" spans="1:10" ht="12.75">
      <c r="A119" s="275"/>
      <c r="B119" s="275"/>
      <c r="C119" s="197" t="s">
        <v>78</v>
      </c>
      <c r="D119" s="175">
        <v>524151</v>
      </c>
      <c r="E119" s="144">
        <v>262078</v>
      </c>
      <c r="F119" s="198">
        <v>0.5</v>
      </c>
      <c r="G119" s="200">
        <v>0</v>
      </c>
      <c r="H119" s="199">
        <v>0</v>
      </c>
      <c r="I119" s="199">
        <v>0</v>
      </c>
      <c r="J119" s="199">
        <v>0</v>
      </c>
    </row>
    <row r="120" spans="1:10" ht="25.5">
      <c r="A120" s="275"/>
      <c r="B120" s="275"/>
      <c r="C120" s="197" t="s">
        <v>44</v>
      </c>
      <c r="D120" s="175">
        <v>143216</v>
      </c>
      <c r="E120" s="175">
        <v>71610</v>
      </c>
      <c r="F120" s="198">
        <v>0.5</v>
      </c>
      <c r="G120" s="200">
        <v>0</v>
      </c>
      <c r="H120" s="199">
        <v>0</v>
      </c>
      <c r="I120" s="199">
        <v>0</v>
      </c>
      <c r="J120" s="199">
        <v>0</v>
      </c>
    </row>
    <row r="121" spans="1:10" ht="12.75">
      <c r="A121" s="15"/>
      <c r="B121" s="43"/>
      <c r="C121" s="99"/>
      <c r="D121" s="107"/>
      <c r="E121" s="107"/>
      <c r="F121" s="84"/>
      <c r="G121" s="96"/>
      <c r="H121" s="90"/>
      <c r="I121" s="85"/>
      <c r="J121" s="85"/>
    </row>
    <row r="122" spans="1:10" ht="12.75">
      <c r="A122" s="19" t="s">
        <v>48</v>
      </c>
      <c r="B122" s="20">
        <v>801</v>
      </c>
      <c r="C122" s="21" t="s">
        <v>46</v>
      </c>
      <c r="D122" s="22">
        <f>D124+D145</f>
        <v>852272.31</v>
      </c>
      <c r="E122" s="22">
        <f>E124+E145</f>
        <v>498954.05999999994</v>
      </c>
      <c r="F122" s="23">
        <f>(E122/D122)</f>
        <v>0.5854397170312854</v>
      </c>
      <c r="G122" s="201">
        <f>G124+G145</f>
        <v>0</v>
      </c>
      <c r="H122" s="201">
        <f>H124+H145</f>
        <v>0</v>
      </c>
      <c r="I122" s="201">
        <f>I124+I145</f>
        <v>0</v>
      </c>
      <c r="J122" s="201">
        <f>J124+J145</f>
        <v>0</v>
      </c>
    </row>
    <row r="123" spans="1:10" ht="12.75">
      <c r="A123" s="24"/>
      <c r="B123" s="25"/>
      <c r="C123" s="76"/>
      <c r="D123" s="77"/>
      <c r="E123" s="77"/>
      <c r="F123" s="94"/>
      <c r="G123" s="106"/>
      <c r="H123" s="78"/>
      <c r="I123" s="78"/>
      <c r="J123" s="78"/>
    </row>
    <row r="124" spans="1:10" ht="12.75">
      <c r="A124" s="29"/>
      <c r="B124" s="30"/>
      <c r="C124" s="31" t="s">
        <v>12</v>
      </c>
      <c r="D124" s="32">
        <f>SUM(D125:D142)</f>
        <v>502272.31</v>
      </c>
      <c r="E124" s="32">
        <f>SUM(E125:E142)</f>
        <v>216841.69999999998</v>
      </c>
      <c r="F124" s="135">
        <f>E124/D124</f>
        <v>0.43172139033505547</v>
      </c>
      <c r="G124" s="208">
        <f>SUM(G125:G139)</f>
        <v>0</v>
      </c>
      <c r="H124" s="208">
        <f>SUM(H125:H139)</f>
        <v>0</v>
      </c>
      <c r="I124" s="208">
        <f>SUM(I125:I139)</f>
        <v>0</v>
      </c>
      <c r="J124" s="66">
        <f>SUM(J125:J139)</f>
        <v>0</v>
      </c>
    </row>
    <row r="125" spans="1:10" ht="25.5" customHeight="1">
      <c r="A125" s="268" t="s">
        <v>13</v>
      </c>
      <c r="B125" s="269"/>
      <c r="C125" s="202" t="s">
        <v>63</v>
      </c>
      <c r="D125" s="185">
        <v>38000</v>
      </c>
      <c r="E125" s="185">
        <v>18600</v>
      </c>
      <c r="F125" s="159">
        <f>E125/D125</f>
        <v>0.48947368421052634</v>
      </c>
      <c r="G125" s="203">
        <v>0</v>
      </c>
      <c r="H125" s="130">
        <v>0</v>
      </c>
      <c r="I125" s="130">
        <v>0</v>
      </c>
      <c r="J125" s="130">
        <v>0</v>
      </c>
    </row>
    <row r="126" spans="1:10" ht="38.25">
      <c r="A126" s="270"/>
      <c r="B126" s="271"/>
      <c r="C126" s="202" t="s">
        <v>64</v>
      </c>
      <c r="D126" s="185">
        <v>9000</v>
      </c>
      <c r="E126" s="185">
        <v>2508.17</v>
      </c>
      <c r="F126" s="159">
        <f>E126/D126</f>
        <v>0.2786855555555556</v>
      </c>
      <c r="G126" s="130">
        <v>0</v>
      </c>
      <c r="H126" s="130">
        <v>0</v>
      </c>
      <c r="I126" s="130">
        <v>0</v>
      </c>
      <c r="J126" s="130">
        <v>0</v>
      </c>
    </row>
    <row r="127" spans="1:10" ht="25.5">
      <c r="A127" s="270"/>
      <c r="B127" s="271"/>
      <c r="C127" s="202" t="s">
        <v>65</v>
      </c>
      <c r="D127" s="185">
        <v>7000</v>
      </c>
      <c r="E127" s="185">
        <v>3520</v>
      </c>
      <c r="F127" s="159"/>
      <c r="G127" s="130">
        <v>0</v>
      </c>
      <c r="H127" s="130">
        <v>0</v>
      </c>
      <c r="I127" s="174">
        <v>0</v>
      </c>
      <c r="J127" s="130">
        <v>0</v>
      </c>
    </row>
    <row r="128" spans="1:10" ht="25.5">
      <c r="A128" s="270"/>
      <c r="B128" s="271"/>
      <c r="C128" s="202" t="s">
        <v>143</v>
      </c>
      <c r="D128" s="185">
        <v>4000</v>
      </c>
      <c r="E128" s="185">
        <v>11368.74</v>
      </c>
      <c r="F128" s="159">
        <v>1</v>
      </c>
      <c r="G128" s="130">
        <v>0</v>
      </c>
      <c r="H128" s="162">
        <v>0</v>
      </c>
      <c r="I128" s="130">
        <v>0</v>
      </c>
      <c r="J128" s="189">
        <v>0</v>
      </c>
    </row>
    <row r="129" spans="1:10" ht="76.5">
      <c r="A129" s="270"/>
      <c r="B129" s="271"/>
      <c r="C129" s="204" t="s">
        <v>144</v>
      </c>
      <c r="D129" s="166">
        <v>5836.57</v>
      </c>
      <c r="E129" s="166">
        <v>5836.57</v>
      </c>
      <c r="F129" s="159">
        <v>1</v>
      </c>
      <c r="G129" s="130">
        <v>0</v>
      </c>
      <c r="H129" s="162">
        <v>0</v>
      </c>
      <c r="I129" s="174">
        <v>0</v>
      </c>
      <c r="J129" s="130">
        <v>0</v>
      </c>
    </row>
    <row r="130" spans="1:10" ht="4.5" customHeight="1" hidden="1">
      <c r="A130" s="270"/>
      <c r="B130" s="271"/>
      <c r="C130" s="98"/>
      <c r="D130" s="93"/>
      <c r="E130" s="93"/>
      <c r="F130" s="102"/>
      <c r="G130" s="85"/>
      <c r="H130" s="90"/>
      <c r="I130" s="97"/>
      <c r="J130" s="103"/>
    </row>
    <row r="131" spans="1:10" ht="38.25">
      <c r="A131" s="270"/>
      <c r="B131" s="271"/>
      <c r="C131" s="154" t="s">
        <v>145</v>
      </c>
      <c r="D131" s="185">
        <v>1000</v>
      </c>
      <c r="E131" s="185">
        <v>1220.45</v>
      </c>
      <c r="F131" s="159">
        <v>1.22</v>
      </c>
      <c r="G131" s="130">
        <v>0</v>
      </c>
      <c r="H131" s="130">
        <v>0</v>
      </c>
      <c r="I131" s="130">
        <v>0</v>
      </c>
      <c r="J131" s="130">
        <v>0</v>
      </c>
    </row>
    <row r="132" spans="1:10" ht="76.5">
      <c r="A132" s="270"/>
      <c r="B132" s="271"/>
      <c r="C132" s="204" t="s">
        <v>146</v>
      </c>
      <c r="D132" s="166">
        <v>36805.74</v>
      </c>
      <c r="E132" s="166">
        <v>36805.74</v>
      </c>
      <c r="F132" s="159">
        <v>1</v>
      </c>
      <c r="G132" s="160">
        <v>0</v>
      </c>
      <c r="H132" s="160">
        <v>0</v>
      </c>
      <c r="I132" s="160">
        <v>0</v>
      </c>
      <c r="J132" s="160">
        <v>0</v>
      </c>
    </row>
    <row r="133" spans="1:10" ht="12.75">
      <c r="A133" s="270"/>
      <c r="B133" s="271"/>
      <c r="C133" s="154" t="s">
        <v>93</v>
      </c>
      <c r="D133" s="185">
        <v>0</v>
      </c>
      <c r="E133" s="188">
        <v>4007.8</v>
      </c>
      <c r="F133" s="159">
        <v>0</v>
      </c>
      <c r="G133" s="130">
        <v>0</v>
      </c>
      <c r="H133" s="130">
        <v>0</v>
      </c>
      <c r="I133" s="130">
        <v>0</v>
      </c>
      <c r="J133" s="130">
        <v>0</v>
      </c>
    </row>
    <row r="134" spans="1:10" ht="25.5">
      <c r="A134" s="270"/>
      <c r="B134" s="271"/>
      <c r="C134" s="157" t="s">
        <v>147</v>
      </c>
      <c r="D134" s="166">
        <v>0</v>
      </c>
      <c r="E134" s="166">
        <v>18</v>
      </c>
      <c r="F134" s="167">
        <v>0</v>
      </c>
      <c r="G134" s="130">
        <v>0</v>
      </c>
      <c r="H134" s="130">
        <v>0</v>
      </c>
      <c r="I134" s="130">
        <v>0</v>
      </c>
      <c r="J134" s="130">
        <v>0</v>
      </c>
    </row>
    <row r="135" spans="1:10" ht="25.5">
      <c r="A135" s="270"/>
      <c r="B135" s="271"/>
      <c r="C135" s="204" t="s">
        <v>148</v>
      </c>
      <c r="D135" s="187">
        <v>0</v>
      </c>
      <c r="E135" s="187">
        <v>29</v>
      </c>
      <c r="F135" s="159">
        <v>0</v>
      </c>
      <c r="G135" s="130">
        <v>0</v>
      </c>
      <c r="H135" s="130">
        <v>0</v>
      </c>
      <c r="I135" s="130">
        <v>0</v>
      </c>
      <c r="J135" s="130">
        <v>0</v>
      </c>
    </row>
    <row r="136" spans="1:10" ht="25.5">
      <c r="A136" s="270"/>
      <c r="B136" s="271"/>
      <c r="C136" s="204" t="s">
        <v>149</v>
      </c>
      <c r="D136" s="187">
        <v>2600</v>
      </c>
      <c r="E136" s="193">
        <v>1520</v>
      </c>
      <c r="F136" s="159">
        <f>E136/D136</f>
        <v>0.5846153846153846</v>
      </c>
      <c r="G136" s="130">
        <v>0</v>
      </c>
      <c r="H136" s="130">
        <v>0</v>
      </c>
      <c r="I136" s="130">
        <v>0</v>
      </c>
      <c r="J136" s="130">
        <v>0</v>
      </c>
    </row>
    <row r="137" spans="1:10" ht="25.5">
      <c r="A137" s="270"/>
      <c r="B137" s="271"/>
      <c r="C137" s="204" t="s">
        <v>150</v>
      </c>
      <c r="D137" s="187">
        <v>8000</v>
      </c>
      <c r="E137" s="193">
        <v>1168.31</v>
      </c>
      <c r="F137" s="159">
        <f>E137/D137</f>
        <v>0.14603875</v>
      </c>
      <c r="G137" s="130">
        <v>0</v>
      </c>
      <c r="H137" s="130">
        <v>0</v>
      </c>
      <c r="I137" s="130">
        <v>0</v>
      </c>
      <c r="J137" s="130">
        <v>0</v>
      </c>
    </row>
    <row r="138" spans="1:10" ht="25.5">
      <c r="A138" s="270"/>
      <c r="B138" s="271"/>
      <c r="C138" s="186" t="s">
        <v>151</v>
      </c>
      <c r="D138" s="187">
        <v>0</v>
      </c>
      <c r="E138" s="193">
        <v>87</v>
      </c>
      <c r="F138" s="159">
        <v>0</v>
      </c>
      <c r="G138" s="130">
        <v>0</v>
      </c>
      <c r="H138" s="130">
        <v>0</v>
      </c>
      <c r="I138" s="130">
        <v>0</v>
      </c>
      <c r="J138" s="130">
        <v>0</v>
      </c>
    </row>
    <row r="139" spans="1:10" ht="12.75">
      <c r="A139" s="270"/>
      <c r="B139" s="271"/>
      <c r="C139" s="186" t="s">
        <v>168</v>
      </c>
      <c r="D139" s="187">
        <v>180000</v>
      </c>
      <c r="E139" s="205">
        <v>93025.3</v>
      </c>
      <c r="F139" s="159">
        <f>E139/D139</f>
        <v>0.5168072222222222</v>
      </c>
      <c r="G139" s="130">
        <v>0</v>
      </c>
      <c r="H139" s="130">
        <v>0</v>
      </c>
      <c r="I139" s="130">
        <v>0</v>
      </c>
      <c r="J139" s="130">
        <v>0</v>
      </c>
    </row>
    <row r="140" spans="1:10" ht="25.5">
      <c r="A140" s="270"/>
      <c r="B140" s="271"/>
      <c r="C140" s="186" t="s">
        <v>152</v>
      </c>
      <c r="D140" s="187">
        <v>1389</v>
      </c>
      <c r="E140" s="205">
        <v>1535.19</v>
      </c>
      <c r="F140" s="159">
        <v>1.11</v>
      </c>
      <c r="G140" s="130">
        <v>0</v>
      </c>
      <c r="H140" s="130">
        <v>0</v>
      </c>
      <c r="I140" s="130">
        <v>0</v>
      </c>
      <c r="J140" s="130">
        <v>0</v>
      </c>
    </row>
    <row r="141" spans="1:10" ht="63.75">
      <c r="A141" s="270"/>
      <c r="B141" s="271"/>
      <c r="C141" s="186" t="s">
        <v>169</v>
      </c>
      <c r="D141" s="187">
        <v>9853</v>
      </c>
      <c r="E141" s="205">
        <v>27510.66</v>
      </c>
      <c r="F141" s="159">
        <v>2.79</v>
      </c>
      <c r="G141" s="130">
        <v>0</v>
      </c>
      <c r="H141" s="130">
        <v>0</v>
      </c>
      <c r="I141" s="130">
        <v>0</v>
      </c>
      <c r="J141" s="130">
        <v>0</v>
      </c>
    </row>
    <row r="142" spans="1:10" ht="63.75">
      <c r="A142" s="270"/>
      <c r="B142" s="271"/>
      <c r="C142" s="186" t="s">
        <v>94</v>
      </c>
      <c r="D142" s="187">
        <v>198788</v>
      </c>
      <c r="E142" s="205">
        <v>8080.77</v>
      </c>
      <c r="F142" s="159">
        <v>0.0407</v>
      </c>
      <c r="G142" s="130">
        <v>0</v>
      </c>
      <c r="H142" s="130">
        <v>0</v>
      </c>
      <c r="I142" s="130">
        <v>0</v>
      </c>
      <c r="J142" s="130">
        <v>0</v>
      </c>
    </row>
    <row r="143" spans="1:10" ht="12.75" customHeight="1" hidden="1">
      <c r="A143" s="73"/>
      <c r="B143" s="74"/>
      <c r="C143" s="109"/>
      <c r="D143" s="104"/>
      <c r="E143" s="107"/>
      <c r="F143" s="95"/>
      <c r="G143" s="85"/>
      <c r="H143" s="85"/>
      <c r="I143" s="85"/>
      <c r="J143" s="85"/>
    </row>
    <row r="144" spans="1:10" ht="12.75">
      <c r="A144" s="46"/>
      <c r="B144" s="75"/>
      <c r="C144" s="110"/>
      <c r="D144" s="104"/>
      <c r="E144" s="107"/>
      <c r="F144" s="95"/>
      <c r="G144" s="85"/>
      <c r="H144" s="85"/>
      <c r="I144" s="85"/>
      <c r="J144" s="85"/>
    </row>
    <row r="145" spans="1:10" ht="12.75">
      <c r="A145" s="45"/>
      <c r="B145" s="45"/>
      <c r="C145" s="206" t="s">
        <v>153</v>
      </c>
      <c r="D145" s="207">
        <f>D146</f>
        <v>350000</v>
      </c>
      <c r="E145" s="207">
        <f>E146</f>
        <v>282112.36</v>
      </c>
      <c r="F145" s="146">
        <f>F146</f>
        <v>0.8060353142857143</v>
      </c>
      <c r="G145" s="147">
        <f>SUM(G146:G147)</f>
        <v>0</v>
      </c>
      <c r="H145" s="147">
        <f>SUM(H146:H147)</f>
        <v>0</v>
      </c>
      <c r="I145" s="147">
        <f>SUM(I146:I147)</f>
        <v>0</v>
      </c>
      <c r="J145" s="147">
        <f>SUM(J146:J147)</f>
        <v>0</v>
      </c>
    </row>
    <row r="146" spans="1:10" ht="25.5">
      <c r="A146" s="268" t="s">
        <v>13</v>
      </c>
      <c r="B146" s="269"/>
      <c r="C146" s="186" t="s">
        <v>84</v>
      </c>
      <c r="D146" s="187">
        <f>D147</f>
        <v>350000</v>
      </c>
      <c r="E146" s="187">
        <f>E147</f>
        <v>282112.36</v>
      </c>
      <c r="F146" s="37">
        <f>E146/D146</f>
        <v>0.8060353142857143</v>
      </c>
      <c r="G146" s="130">
        <v>0</v>
      </c>
      <c r="H146" s="130">
        <v>0</v>
      </c>
      <c r="I146" s="130">
        <v>0</v>
      </c>
      <c r="J146" s="130">
        <v>0</v>
      </c>
    </row>
    <row r="147" spans="1:10" ht="39.75" customHeight="1">
      <c r="A147" s="270"/>
      <c r="B147" s="271"/>
      <c r="C147" s="186" t="s">
        <v>85</v>
      </c>
      <c r="D147" s="187">
        <v>350000</v>
      </c>
      <c r="E147" s="205">
        <v>282112.36</v>
      </c>
      <c r="F147" s="37">
        <v>0.806</v>
      </c>
      <c r="G147" s="130">
        <v>0</v>
      </c>
      <c r="H147" s="174">
        <v>0</v>
      </c>
      <c r="I147" s="130">
        <v>0</v>
      </c>
      <c r="J147" s="130">
        <v>0</v>
      </c>
    </row>
    <row r="148" spans="1:10" ht="12.75">
      <c r="A148" s="46"/>
      <c r="B148" s="46"/>
      <c r="C148" s="111"/>
      <c r="D148" s="107"/>
      <c r="E148" s="107"/>
      <c r="F148" s="95"/>
      <c r="G148" s="85"/>
      <c r="H148" s="85"/>
      <c r="I148" s="85"/>
      <c r="J148" s="85"/>
    </row>
    <row r="149" spans="1:10" ht="12.75">
      <c r="A149" s="19" t="s">
        <v>52</v>
      </c>
      <c r="B149" s="40" t="s">
        <v>49</v>
      </c>
      <c r="C149" s="136" t="s">
        <v>50</v>
      </c>
      <c r="D149" s="137">
        <f>D151+D154</f>
        <v>35</v>
      </c>
      <c r="E149" s="137">
        <f>E151+E154</f>
        <v>211020.78</v>
      </c>
      <c r="F149" s="163">
        <f>(E149/D149)</f>
        <v>6029.165142857143</v>
      </c>
      <c r="G149" s="64">
        <f>G151+G154</f>
        <v>0</v>
      </c>
      <c r="H149" s="64">
        <f>H151+H154</f>
        <v>2499.28</v>
      </c>
      <c r="I149" s="64">
        <f>I151+I154</f>
        <v>0</v>
      </c>
      <c r="J149" s="64">
        <f>J151+J154</f>
        <v>0</v>
      </c>
    </row>
    <row r="150" spans="1:10" ht="12.75">
      <c r="A150" s="41"/>
      <c r="B150" s="47"/>
      <c r="C150" s="209"/>
      <c r="D150" s="193"/>
      <c r="E150" s="193"/>
      <c r="F150" s="210"/>
      <c r="G150" s="160"/>
      <c r="H150" s="160"/>
      <c r="I150" s="160"/>
      <c r="J150" s="160"/>
    </row>
    <row r="151" spans="1:10" ht="12.75">
      <c r="A151" s="38"/>
      <c r="B151" s="48"/>
      <c r="C151" s="206" t="s">
        <v>12</v>
      </c>
      <c r="D151" s="207">
        <f>D152</f>
        <v>35</v>
      </c>
      <c r="E151" s="207">
        <f>E152</f>
        <v>35</v>
      </c>
      <c r="F151" s="135">
        <f>(E151/D151)</f>
        <v>1</v>
      </c>
      <c r="G151" s="211">
        <f>G152</f>
        <v>0</v>
      </c>
      <c r="H151" s="211">
        <f>H152</f>
        <v>0</v>
      </c>
      <c r="I151" s="211">
        <f>I152</f>
        <v>0</v>
      </c>
      <c r="J151" s="211">
        <f>J152</f>
        <v>0</v>
      </c>
    </row>
    <row r="152" spans="1:10" ht="43.5" customHeight="1">
      <c r="A152" s="276" t="s">
        <v>13</v>
      </c>
      <c r="B152" s="277"/>
      <c r="C152" s="212" t="s">
        <v>51</v>
      </c>
      <c r="D152" s="144">
        <v>35</v>
      </c>
      <c r="E152" s="144">
        <v>35</v>
      </c>
      <c r="F152" s="173">
        <f>(E152/D152)</f>
        <v>1</v>
      </c>
      <c r="G152" s="160">
        <v>0</v>
      </c>
      <c r="H152" s="160">
        <v>0</v>
      </c>
      <c r="I152" s="160">
        <v>0</v>
      </c>
      <c r="J152" s="160">
        <v>0</v>
      </c>
    </row>
    <row r="153" spans="1:10" ht="12" customHeight="1">
      <c r="A153" s="41"/>
      <c r="B153" s="47"/>
      <c r="C153" s="113"/>
      <c r="D153" s="105"/>
      <c r="E153" s="105"/>
      <c r="F153" s="112"/>
      <c r="G153" s="108"/>
      <c r="H153" s="108"/>
      <c r="I153" s="108"/>
      <c r="J153" s="108"/>
    </row>
    <row r="154" spans="1:10" ht="12.75">
      <c r="A154" s="38"/>
      <c r="B154" s="48"/>
      <c r="C154" s="206" t="s">
        <v>22</v>
      </c>
      <c r="D154" s="207">
        <f>D155+D156</f>
        <v>0</v>
      </c>
      <c r="E154" s="207">
        <f>E155+E156</f>
        <v>210985.78</v>
      </c>
      <c r="F154" s="135">
        <v>0</v>
      </c>
      <c r="G154" s="147">
        <f>SUM(G155:G156)</f>
        <v>0</v>
      </c>
      <c r="H154" s="147">
        <f>SUM(H155:H156)</f>
        <v>2499.28</v>
      </c>
      <c r="I154" s="147">
        <f>SUM(I155:I156)</f>
        <v>0</v>
      </c>
      <c r="J154" s="147">
        <f>SUM(J155:J156)</f>
        <v>0</v>
      </c>
    </row>
    <row r="155" spans="1:10" ht="54" customHeight="1">
      <c r="A155" s="272" t="s">
        <v>13</v>
      </c>
      <c r="B155" s="258"/>
      <c r="C155" s="213" t="s">
        <v>79</v>
      </c>
      <c r="D155" s="187">
        <v>0</v>
      </c>
      <c r="E155" s="187">
        <v>0</v>
      </c>
      <c r="F155" s="214">
        <v>0</v>
      </c>
      <c r="G155" s="134">
        <v>0</v>
      </c>
      <c r="H155" s="134">
        <v>2499.28</v>
      </c>
      <c r="I155" s="253">
        <v>0</v>
      </c>
      <c r="J155" s="134">
        <v>0</v>
      </c>
    </row>
    <row r="156" spans="1:10" ht="63.75">
      <c r="A156" s="273"/>
      <c r="B156" s="274"/>
      <c r="C156" s="213" t="s">
        <v>154</v>
      </c>
      <c r="D156" s="172">
        <v>0</v>
      </c>
      <c r="E156" s="172">
        <v>210985.78</v>
      </c>
      <c r="F156" s="173">
        <v>0</v>
      </c>
      <c r="G156" s="215">
        <v>0</v>
      </c>
      <c r="H156" s="216">
        <v>0</v>
      </c>
      <c r="I156" s="215">
        <v>0</v>
      </c>
      <c r="J156" s="215">
        <v>0</v>
      </c>
    </row>
    <row r="157" spans="1:10" ht="12.75">
      <c r="A157" s="15"/>
      <c r="B157" s="43"/>
      <c r="C157" s="110"/>
      <c r="D157" s="107"/>
      <c r="E157" s="107"/>
      <c r="F157" s="95"/>
      <c r="G157" s="85"/>
      <c r="H157" s="85"/>
      <c r="I157" s="85"/>
      <c r="J157" s="85"/>
    </row>
    <row r="158" spans="1:10" ht="12.75">
      <c r="A158" s="19" t="s">
        <v>55</v>
      </c>
      <c r="B158" s="20">
        <v>852</v>
      </c>
      <c r="C158" s="21" t="s">
        <v>53</v>
      </c>
      <c r="D158" s="22">
        <f>D160</f>
        <v>2842979.4400000004</v>
      </c>
      <c r="E158" s="22">
        <f>E160</f>
        <v>1550246.6700000002</v>
      </c>
      <c r="F158" s="23">
        <f>E158/D158</f>
        <v>0.5452894411364438</v>
      </c>
      <c r="G158" s="180">
        <f>G160</f>
        <v>482365.69999999995</v>
      </c>
      <c r="H158" s="180">
        <f>H160</f>
        <v>0</v>
      </c>
      <c r="I158" s="180">
        <f>I160</f>
        <v>0</v>
      </c>
      <c r="J158" s="180">
        <f>J160</f>
        <v>0</v>
      </c>
    </row>
    <row r="159" spans="1:10" ht="12.75">
      <c r="A159" s="49"/>
      <c r="B159" s="50"/>
      <c r="C159" s="26"/>
      <c r="D159" s="239"/>
      <c r="E159" s="239"/>
      <c r="F159" s="210"/>
      <c r="G159" s="160"/>
      <c r="H159" s="160"/>
      <c r="I159" s="160"/>
      <c r="J159" s="160"/>
    </row>
    <row r="160" spans="1:10" ht="12.75">
      <c r="A160" s="51"/>
      <c r="B160" s="52"/>
      <c r="C160" s="31" t="s">
        <v>12</v>
      </c>
      <c r="D160" s="32">
        <f>SUM(D161:D180)</f>
        <v>2842979.4400000004</v>
      </c>
      <c r="E160" s="32">
        <f>SUM(E161:E180)</f>
        <v>1550246.6700000002</v>
      </c>
      <c r="F160" s="152">
        <f aca="true" t="shared" si="5" ref="F160:F172">E160/D160</f>
        <v>0.5452894411364438</v>
      </c>
      <c r="G160" s="66">
        <f>G161+G162+G163+G164+G165+G166+G167+G168+G169+G170+G171+G172+G174+G175+G176+G177+G178+G179</f>
        <v>482365.69999999995</v>
      </c>
      <c r="H160" s="240">
        <f>SUM(H161:H179)</f>
        <v>0</v>
      </c>
      <c r="I160" s="240">
        <f>SUM(I161:I179)</f>
        <v>0</v>
      </c>
      <c r="J160" s="240">
        <f>SUM(J161:J179)</f>
        <v>0</v>
      </c>
    </row>
    <row r="161" spans="1:10" ht="25.5" customHeight="1">
      <c r="A161" s="259" t="s">
        <v>13</v>
      </c>
      <c r="B161" s="260"/>
      <c r="C161" s="197" t="s">
        <v>54</v>
      </c>
      <c r="D161" s="144">
        <v>7000</v>
      </c>
      <c r="E161" s="144">
        <v>6800</v>
      </c>
      <c r="F161" s="198">
        <f>E161/D161</f>
        <v>0.9714285714285714</v>
      </c>
      <c r="G161" s="199">
        <v>0</v>
      </c>
      <c r="H161" s="199">
        <v>0</v>
      </c>
      <c r="I161" s="199">
        <v>0</v>
      </c>
      <c r="J161" s="199">
        <v>0</v>
      </c>
    </row>
    <row r="162" spans="1:10" ht="25.5">
      <c r="A162" s="261"/>
      <c r="B162" s="262"/>
      <c r="C162" s="213" t="s">
        <v>159</v>
      </c>
      <c r="D162" s="187">
        <v>10000</v>
      </c>
      <c r="E162" s="187">
        <v>2187.06</v>
      </c>
      <c r="F162" s="159">
        <f t="shared" si="5"/>
        <v>0.21870599999999998</v>
      </c>
      <c r="G162" s="190">
        <v>6262.49</v>
      </c>
      <c r="H162" s="190">
        <v>0</v>
      </c>
      <c r="I162" s="190">
        <v>0</v>
      </c>
      <c r="J162" s="194">
        <v>0</v>
      </c>
    </row>
    <row r="163" spans="1:10" ht="25.5">
      <c r="A163" s="261"/>
      <c r="B163" s="262"/>
      <c r="C163" s="213" t="s">
        <v>80</v>
      </c>
      <c r="D163" s="187">
        <v>18000</v>
      </c>
      <c r="E163" s="187">
        <v>7382</v>
      </c>
      <c r="F163" s="159">
        <v>0.41</v>
      </c>
      <c r="G163" s="190">
        <v>8491.8</v>
      </c>
      <c r="H163" s="218">
        <v>0</v>
      </c>
      <c r="I163" s="190">
        <v>0</v>
      </c>
      <c r="J163" s="194">
        <v>0</v>
      </c>
    </row>
    <row r="164" spans="1:10" ht="25.5">
      <c r="A164" s="261"/>
      <c r="B164" s="262"/>
      <c r="C164" s="213" t="s">
        <v>155</v>
      </c>
      <c r="D164" s="187">
        <v>12000</v>
      </c>
      <c r="E164" s="187">
        <v>9981.65</v>
      </c>
      <c r="F164" s="159">
        <f t="shared" si="5"/>
        <v>0.8318041666666667</v>
      </c>
      <c r="G164" s="190">
        <v>200362.3</v>
      </c>
      <c r="H164" s="190">
        <v>0</v>
      </c>
      <c r="I164" s="190">
        <v>0</v>
      </c>
      <c r="J164" s="190">
        <v>0</v>
      </c>
    </row>
    <row r="165" spans="1:10" ht="89.25">
      <c r="A165" s="261"/>
      <c r="B165" s="262"/>
      <c r="C165" s="186" t="s">
        <v>95</v>
      </c>
      <c r="D165" s="187">
        <v>2188212</v>
      </c>
      <c r="E165" s="193">
        <v>1135790</v>
      </c>
      <c r="F165" s="159">
        <f t="shared" si="5"/>
        <v>0.5190493425682704</v>
      </c>
      <c r="G165" s="190">
        <v>0</v>
      </c>
      <c r="H165" s="190">
        <v>0</v>
      </c>
      <c r="I165" s="190">
        <v>0</v>
      </c>
      <c r="J165" s="190">
        <v>0</v>
      </c>
    </row>
    <row r="166" spans="1:10" ht="76.5">
      <c r="A166" s="261"/>
      <c r="B166" s="262"/>
      <c r="C166" s="186" t="s">
        <v>105</v>
      </c>
      <c r="D166" s="187">
        <v>19000</v>
      </c>
      <c r="E166" s="187">
        <v>1417.24</v>
      </c>
      <c r="F166" s="159">
        <f t="shared" si="5"/>
        <v>0.07459157894736843</v>
      </c>
      <c r="G166" s="190">
        <v>266077.11</v>
      </c>
      <c r="H166" s="190">
        <v>0</v>
      </c>
      <c r="I166" s="190">
        <v>0</v>
      </c>
      <c r="J166" s="190">
        <v>0</v>
      </c>
    </row>
    <row r="167" spans="1:10" ht="102.75" customHeight="1">
      <c r="A167" s="261"/>
      <c r="B167" s="262"/>
      <c r="C167" s="186" t="s">
        <v>104</v>
      </c>
      <c r="D167" s="187">
        <v>3557</v>
      </c>
      <c r="E167" s="193">
        <v>3498</v>
      </c>
      <c r="F167" s="159">
        <f>E167/D167</f>
        <v>0.9834129884734326</v>
      </c>
      <c r="G167" s="190">
        <v>0</v>
      </c>
      <c r="H167" s="190">
        <v>0</v>
      </c>
      <c r="I167" s="190">
        <v>0</v>
      </c>
      <c r="J167" s="190">
        <v>0</v>
      </c>
    </row>
    <row r="168" spans="1:10" ht="105.75" customHeight="1">
      <c r="A168" s="261"/>
      <c r="B168" s="262"/>
      <c r="C168" s="186" t="s">
        <v>96</v>
      </c>
      <c r="D168" s="187">
        <v>5245</v>
      </c>
      <c r="E168" s="193">
        <v>2340</v>
      </c>
      <c r="F168" s="159">
        <f>E168/D168</f>
        <v>0.446139180171592</v>
      </c>
      <c r="G168" s="190">
        <v>0</v>
      </c>
      <c r="H168" s="190">
        <v>0</v>
      </c>
      <c r="I168" s="190">
        <v>0</v>
      </c>
      <c r="J168" s="190">
        <v>0</v>
      </c>
    </row>
    <row r="169" spans="1:10" ht="24.75" customHeight="1">
      <c r="A169" s="261"/>
      <c r="B169" s="262"/>
      <c r="C169" s="186" t="s">
        <v>156</v>
      </c>
      <c r="D169" s="187">
        <v>0</v>
      </c>
      <c r="E169" s="193">
        <v>0</v>
      </c>
      <c r="F169" s="159">
        <v>0</v>
      </c>
      <c r="G169" s="190">
        <v>1172</v>
      </c>
      <c r="H169" s="190">
        <v>0</v>
      </c>
      <c r="I169" s="190">
        <v>0</v>
      </c>
      <c r="J169" s="190">
        <v>0</v>
      </c>
    </row>
    <row r="170" spans="1:10" ht="51">
      <c r="A170" s="261"/>
      <c r="B170" s="262"/>
      <c r="C170" s="186" t="s">
        <v>97</v>
      </c>
      <c r="D170" s="187">
        <v>66135</v>
      </c>
      <c r="E170" s="193">
        <v>49800</v>
      </c>
      <c r="F170" s="159">
        <f t="shared" si="5"/>
        <v>0.7530052166024042</v>
      </c>
      <c r="G170" s="190">
        <v>0</v>
      </c>
      <c r="H170" s="190">
        <v>0</v>
      </c>
      <c r="I170" s="190">
        <v>0</v>
      </c>
      <c r="J170" s="190">
        <v>0</v>
      </c>
    </row>
    <row r="171" spans="1:10" ht="38.25">
      <c r="A171" s="261"/>
      <c r="B171" s="262"/>
      <c r="C171" s="127" t="s">
        <v>157</v>
      </c>
      <c r="D171" s="187">
        <v>57282</v>
      </c>
      <c r="E171" s="193">
        <v>29800</v>
      </c>
      <c r="F171" s="159">
        <f t="shared" si="5"/>
        <v>0.5202332320798855</v>
      </c>
      <c r="G171" s="190">
        <v>0</v>
      </c>
      <c r="H171" s="190">
        <v>0</v>
      </c>
      <c r="I171" s="190">
        <v>0</v>
      </c>
      <c r="J171" s="190">
        <v>0</v>
      </c>
    </row>
    <row r="172" spans="1:10" ht="25.5">
      <c r="A172" s="261"/>
      <c r="B172" s="262"/>
      <c r="C172" s="186" t="s">
        <v>98</v>
      </c>
      <c r="D172" s="187">
        <v>4000</v>
      </c>
      <c r="E172" s="187">
        <v>2618.61</v>
      </c>
      <c r="F172" s="159">
        <f t="shared" si="5"/>
        <v>0.6546525000000001</v>
      </c>
      <c r="G172" s="190">
        <v>0</v>
      </c>
      <c r="H172" s="190">
        <v>0</v>
      </c>
      <c r="I172" s="190">
        <v>0</v>
      </c>
      <c r="J172" s="190">
        <v>0</v>
      </c>
    </row>
    <row r="173" spans="1:10" ht="12.75">
      <c r="A173" s="261"/>
      <c r="B173" s="262"/>
      <c r="C173" s="186" t="s">
        <v>99</v>
      </c>
      <c r="D173" s="187">
        <v>0</v>
      </c>
      <c r="E173" s="187">
        <v>205.25</v>
      </c>
      <c r="F173" s="159">
        <v>0</v>
      </c>
      <c r="G173" s="190">
        <v>0</v>
      </c>
      <c r="H173" s="190">
        <v>0</v>
      </c>
      <c r="I173" s="190"/>
      <c r="J173" s="190"/>
    </row>
    <row r="174" spans="1:10" ht="51">
      <c r="A174" s="261"/>
      <c r="B174" s="262"/>
      <c r="C174" s="127" t="s">
        <v>100</v>
      </c>
      <c r="D174" s="185">
        <v>152900</v>
      </c>
      <c r="E174" s="188">
        <v>82334</v>
      </c>
      <c r="F174" s="210">
        <v>0.5181</v>
      </c>
      <c r="G174" s="130">
        <v>0</v>
      </c>
      <c r="H174" s="130">
        <v>0</v>
      </c>
      <c r="I174" s="130">
        <v>0</v>
      </c>
      <c r="J174" s="130">
        <v>0</v>
      </c>
    </row>
    <row r="175" spans="1:10" ht="12.75">
      <c r="A175" s="261"/>
      <c r="B175" s="262"/>
      <c r="C175" s="217" t="s">
        <v>101</v>
      </c>
      <c r="D175" s="185">
        <v>20000</v>
      </c>
      <c r="E175" s="185">
        <v>12469.17</v>
      </c>
      <c r="F175" s="210">
        <v>0.483</v>
      </c>
      <c r="G175" s="130">
        <v>0</v>
      </c>
      <c r="H175" s="130">
        <v>0</v>
      </c>
      <c r="I175" s="130">
        <v>0</v>
      </c>
      <c r="J175" s="130">
        <v>0</v>
      </c>
    </row>
    <row r="176" spans="1:10" ht="25.5">
      <c r="A176" s="261"/>
      <c r="B176" s="262"/>
      <c r="C176" s="127" t="s">
        <v>102</v>
      </c>
      <c r="D176" s="185">
        <v>0</v>
      </c>
      <c r="E176" s="185">
        <v>190.79</v>
      </c>
      <c r="F176" s="210">
        <v>0</v>
      </c>
      <c r="G176" s="130">
        <v>0</v>
      </c>
      <c r="H176" s="130">
        <v>0</v>
      </c>
      <c r="I176" s="130">
        <v>0</v>
      </c>
      <c r="J176" s="130">
        <v>0</v>
      </c>
    </row>
    <row r="177" spans="1:10" ht="66" customHeight="1">
      <c r="A177" s="261"/>
      <c r="B177" s="262"/>
      <c r="C177" s="127" t="s">
        <v>158</v>
      </c>
      <c r="D177" s="185">
        <v>51500</v>
      </c>
      <c r="E177" s="185">
        <v>51500</v>
      </c>
      <c r="F177" s="210">
        <v>0.9</v>
      </c>
      <c r="G177" s="130">
        <v>0</v>
      </c>
      <c r="H177" s="130">
        <v>0</v>
      </c>
      <c r="I177" s="130">
        <v>0</v>
      </c>
      <c r="J177" s="130">
        <v>0</v>
      </c>
    </row>
    <row r="178" spans="1:10" ht="76.5">
      <c r="A178" s="261"/>
      <c r="B178" s="262"/>
      <c r="C178" s="127" t="s">
        <v>106</v>
      </c>
      <c r="D178" s="185">
        <v>136741.2</v>
      </c>
      <c r="E178" s="185">
        <v>87168.11</v>
      </c>
      <c r="F178" s="210">
        <f>(E178/D178)</f>
        <v>0.6374677858611743</v>
      </c>
      <c r="G178" s="130">
        <v>0</v>
      </c>
      <c r="H178" s="130">
        <v>0</v>
      </c>
      <c r="I178" s="130">
        <v>0</v>
      </c>
      <c r="J178" s="130">
        <v>0</v>
      </c>
    </row>
    <row r="179" spans="1:10" ht="76.5" customHeight="1">
      <c r="A179" s="261"/>
      <c r="B179" s="262"/>
      <c r="C179" s="127" t="s">
        <v>107</v>
      </c>
      <c r="D179" s="187">
        <v>7239.24</v>
      </c>
      <c r="E179" s="187">
        <v>4614.79</v>
      </c>
      <c r="F179" s="159">
        <f>E65/D65</f>
        <v>1.21582</v>
      </c>
      <c r="G179" s="190">
        <v>0</v>
      </c>
      <c r="H179" s="190">
        <v>0</v>
      </c>
      <c r="I179" s="190">
        <v>0</v>
      </c>
      <c r="J179" s="190">
        <v>0</v>
      </c>
    </row>
    <row r="180" spans="1:10" ht="55.5" customHeight="1">
      <c r="A180" s="263"/>
      <c r="B180" s="264"/>
      <c r="C180" s="127" t="s">
        <v>103</v>
      </c>
      <c r="D180" s="185">
        <v>84168</v>
      </c>
      <c r="E180" s="185">
        <v>60150</v>
      </c>
      <c r="F180" s="145">
        <v>0.71</v>
      </c>
      <c r="G180" s="130">
        <v>0</v>
      </c>
      <c r="H180" s="130">
        <v>0</v>
      </c>
      <c r="I180" s="130">
        <v>0</v>
      </c>
      <c r="J180" s="130">
        <v>0</v>
      </c>
    </row>
    <row r="181" spans="1:10" ht="12.75">
      <c r="A181" s="15"/>
      <c r="B181" s="43"/>
      <c r="C181" s="82"/>
      <c r="D181" s="83"/>
      <c r="E181" s="83"/>
      <c r="F181" s="88"/>
      <c r="G181" s="85"/>
      <c r="H181" s="85"/>
      <c r="I181" s="85"/>
      <c r="J181" s="85"/>
    </row>
    <row r="182" spans="1:10" ht="12.75">
      <c r="A182" s="19" t="s">
        <v>57</v>
      </c>
      <c r="B182" s="20">
        <v>854</v>
      </c>
      <c r="C182" s="21" t="s">
        <v>56</v>
      </c>
      <c r="D182" s="22">
        <f>D184</f>
        <v>38547</v>
      </c>
      <c r="E182" s="22">
        <f>E184</f>
        <v>32007</v>
      </c>
      <c r="F182" s="237">
        <f>E182/D182</f>
        <v>0.8303369912055413</v>
      </c>
      <c r="G182" s="241">
        <v>0</v>
      </c>
      <c r="H182" s="241">
        <f>H184</f>
        <v>0</v>
      </c>
      <c r="I182" s="241">
        <f>I184</f>
        <v>0</v>
      </c>
      <c r="J182" s="241">
        <f>J184</f>
        <v>0</v>
      </c>
    </row>
    <row r="183" spans="1:10" ht="12.75">
      <c r="A183" s="24"/>
      <c r="B183" s="25"/>
      <c r="C183" s="26"/>
      <c r="D183" s="27"/>
      <c r="E183" s="27"/>
      <c r="F183" s="167"/>
      <c r="G183" s="134"/>
      <c r="H183" s="134"/>
      <c r="I183" s="134"/>
      <c r="J183" s="134"/>
    </row>
    <row r="184" spans="1:10" ht="12.75">
      <c r="A184" s="29"/>
      <c r="B184" s="30"/>
      <c r="C184" s="31" t="s">
        <v>12</v>
      </c>
      <c r="D184" s="32">
        <f>D186+D187</f>
        <v>38547</v>
      </c>
      <c r="E184" s="32">
        <f>E186+E187</f>
        <v>32007</v>
      </c>
      <c r="F184" s="152">
        <f>E184/D184</f>
        <v>0.8303369912055413</v>
      </c>
      <c r="G184" s="66">
        <v>0</v>
      </c>
      <c r="H184" s="238">
        <f>SUM(H185:H187)</f>
        <v>0</v>
      </c>
      <c r="I184" s="238">
        <f>SUM(I185:I187)</f>
        <v>0</v>
      </c>
      <c r="J184" s="66">
        <f>SUM(J185:J187)</f>
        <v>0</v>
      </c>
    </row>
    <row r="185" spans="1:10" ht="12.75">
      <c r="A185" s="267" t="s">
        <v>13</v>
      </c>
      <c r="B185" s="267"/>
      <c r="C185" s="98"/>
      <c r="D185" s="101"/>
      <c r="E185" s="101"/>
      <c r="F185" s="102"/>
      <c r="G185" s="85"/>
      <c r="H185" s="85"/>
      <c r="I185" s="85"/>
      <c r="J185" s="85"/>
    </row>
    <row r="186" spans="1:10" ht="63.75">
      <c r="A186" s="267"/>
      <c r="B186" s="267"/>
      <c r="C186" s="127" t="s">
        <v>160</v>
      </c>
      <c r="D186" s="185">
        <v>6540</v>
      </c>
      <c r="E186" s="185">
        <v>0</v>
      </c>
      <c r="F186" s="167">
        <v>0</v>
      </c>
      <c r="G186" s="130">
        <v>0</v>
      </c>
      <c r="H186" s="130">
        <v>0</v>
      </c>
      <c r="I186" s="130">
        <v>0</v>
      </c>
      <c r="J186" s="130">
        <v>0</v>
      </c>
    </row>
    <row r="187" spans="1:10" ht="38.25">
      <c r="A187" s="267"/>
      <c r="B187" s="267"/>
      <c r="C187" s="122" t="s">
        <v>109</v>
      </c>
      <c r="D187" s="166">
        <v>32007</v>
      </c>
      <c r="E187" s="166">
        <v>32007</v>
      </c>
      <c r="F187" s="167">
        <v>1</v>
      </c>
      <c r="G187" s="130">
        <v>0</v>
      </c>
      <c r="H187" s="130">
        <v>0</v>
      </c>
      <c r="I187" s="130">
        <v>0</v>
      </c>
      <c r="J187" s="130">
        <v>0</v>
      </c>
    </row>
    <row r="188" spans="1:10" ht="12.75">
      <c r="A188" s="15"/>
      <c r="B188" s="43"/>
      <c r="C188" s="82"/>
      <c r="D188" s="83"/>
      <c r="E188" s="83"/>
      <c r="F188" s="94"/>
      <c r="G188" s="85"/>
      <c r="H188" s="85"/>
      <c r="I188" s="85"/>
      <c r="J188" s="85"/>
    </row>
    <row r="189" spans="1:10" ht="25.5">
      <c r="A189" s="19" t="s">
        <v>172</v>
      </c>
      <c r="B189" s="20">
        <v>900</v>
      </c>
      <c r="C189" s="21" t="s">
        <v>58</v>
      </c>
      <c r="D189" s="22">
        <f>D191</f>
        <v>55000</v>
      </c>
      <c r="E189" s="22">
        <f>E191</f>
        <v>23139.25</v>
      </c>
      <c r="F189" s="237">
        <f>E189/D189</f>
        <v>0.42071363636363635</v>
      </c>
      <c r="G189" s="242">
        <f>G191</f>
        <v>0</v>
      </c>
      <c r="H189" s="242">
        <f>H191</f>
        <v>0</v>
      </c>
      <c r="I189" s="242">
        <f>I191</f>
        <v>0</v>
      </c>
      <c r="J189" s="242">
        <f>J191</f>
        <v>0</v>
      </c>
    </row>
    <row r="190" spans="1:10" ht="12.75">
      <c r="A190" s="15"/>
      <c r="B190" s="16"/>
      <c r="C190" s="17"/>
      <c r="D190" s="178"/>
      <c r="E190" s="178"/>
      <c r="F190" s="243"/>
      <c r="G190" s="130"/>
      <c r="H190" s="130"/>
      <c r="I190" s="130"/>
      <c r="J190" s="130"/>
    </row>
    <row r="191" spans="1:10" ht="12.75">
      <c r="A191" s="29"/>
      <c r="B191" s="30"/>
      <c r="C191" s="31" t="s">
        <v>12</v>
      </c>
      <c r="D191" s="32">
        <f>D192+D193+D194</f>
        <v>55000</v>
      </c>
      <c r="E191" s="32">
        <f>E192+E193+E194</f>
        <v>23139.25</v>
      </c>
      <c r="F191" s="152">
        <f>E191/D191</f>
        <v>0.42071363636363635</v>
      </c>
      <c r="G191" s="66">
        <f>G194</f>
        <v>0</v>
      </c>
      <c r="H191" s="66">
        <f>H194</f>
        <v>0</v>
      </c>
      <c r="I191" s="66">
        <f>I194</f>
        <v>0</v>
      </c>
      <c r="J191" s="66">
        <f>J194</f>
        <v>0</v>
      </c>
    </row>
    <row r="192" spans="1:10" ht="25.5">
      <c r="A192" s="268" t="s">
        <v>13</v>
      </c>
      <c r="B192" s="269"/>
      <c r="C192" s="143" t="s">
        <v>161</v>
      </c>
      <c r="D192" s="144">
        <v>35000</v>
      </c>
      <c r="E192" s="175">
        <v>11822.37</v>
      </c>
      <c r="F192" s="159">
        <f>E192/D192</f>
        <v>0.337782</v>
      </c>
      <c r="G192" s="221">
        <v>0</v>
      </c>
      <c r="H192" s="221">
        <v>0</v>
      </c>
      <c r="I192" s="221">
        <v>0</v>
      </c>
      <c r="J192" s="221">
        <v>0</v>
      </c>
    </row>
    <row r="193" spans="1:10" ht="25.5">
      <c r="A193" s="270"/>
      <c r="B193" s="271"/>
      <c r="C193" s="222" t="s">
        <v>162</v>
      </c>
      <c r="D193" s="223">
        <v>20000</v>
      </c>
      <c r="E193" s="224">
        <v>8832.63</v>
      </c>
      <c r="F193" s="159">
        <f>E193/D193</f>
        <v>0.44163149999999995</v>
      </c>
      <c r="G193" s="225">
        <v>0</v>
      </c>
      <c r="H193" s="225">
        <v>0</v>
      </c>
      <c r="I193" s="225"/>
      <c r="J193" s="225"/>
    </row>
    <row r="194" spans="1:10" ht="12.75" customHeight="1">
      <c r="A194" s="270"/>
      <c r="B194" s="271"/>
      <c r="C194" s="226" t="s">
        <v>108</v>
      </c>
      <c r="D194" s="227">
        <v>0</v>
      </c>
      <c r="E194" s="227">
        <v>2484.25</v>
      </c>
      <c r="F194" s="228">
        <v>0</v>
      </c>
      <c r="G194" s="229">
        <v>0</v>
      </c>
      <c r="H194" s="229">
        <v>0</v>
      </c>
      <c r="I194" s="229">
        <v>0</v>
      </c>
      <c r="J194" s="229">
        <v>0</v>
      </c>
    </row>
    <row r="195" spans="1:10" s="69" customFormat="1" ht="11.25" customHeight="1">
      <c r="A195" s="39"/>
      <c r="B195" s="72"/>
      <c r="C195" s="91"/>
      <c r="D195" s="92"/>
      <c r="E195" s="92"/>
      <c r="F195" s="114"/>
      <c r="G195" s="115"/>
      <c r="H195" s="116"/>
      <c r="I195" s="116"/>
      <c r="J195" s="116"/>
    </row>
    <row r="196" spans="1:10" ht="25.5" customHeight="1">
      <c r="A196" s="67" t="s">
        <v>173</v>
      </c>
      <c r="B196" s="68" t="s">
        <v>81</v>
      </c>
      <c r="C196" s="246" t="s">
        <v>163</v>
      </c>
      <c r="D196" s="247">
        <f>D199</f>
        <v>154755</v>
      </c>
      <c r="E196" s="247">
        <f>E199</f>
        <v>0</v>
      </c>
      <c r="F196" s="248">
        <v>1</v>
      </c>
      <c r="G196" s="249">
        <v>0</v>
      </c>
      <c r="H196" s="250">
        <v>0</v>
      </c>
      <c r="I196" s="250">
        <v>0</v>
      </c>
      <c r="J196" s="250">
        <v>0</v>
      </c>
    </row>
    <row r="197" spans="1:10" ht="15" customHeight="1">
      <c r="A197" s="70"/>
      <c r="B197" s="71"/>
      <c r="C197" s="230" t="s">
        <v>165</v>
      </c>
      <c r="D197" s="231">
        <v>154755</v>
      </c>
      <c r="E197" s="231">
        <v>0</v>
      </c>
      <c r="F197" s="232">
        <v>0</v>
      </c>
      <c r="G197" s="233">
        <v>0</v>
      </c>
      <c r="H197" s="234">
        <v>0</v>
      </c>
      <c r="I197" s="234">
        <v>0</v>
      </c>
      <c r="J197" s="117">
        <v>0</v>
      </c>
    </row>
    <row r="198" spans="1:10" ht="32.25" customHeight="1">
      <c r="A198" s="219"/>
      <c r="B198" s="220"/>
      <c r="C198" s="235" t="s">
        <v>164</v>
      </c>
      <c r="D198" s="244">
        <f>D199</f>
        <v>154755</v>
      </c>
      <c r="E198" s="244">
        <f aca="true" t="shared" si="6" ref="E198:J198">E199</f>
        <v>0</v>
      </c>
      <c r="F198" s="245">
        <v>0</v>
      </c>
      <c r="G198" s="244">
        <f t="shared" si="6"/>
        <v>0</v>
      </c>
      <c r="H198" s="244">
        <f t="shared" si="6"/>
        <v>0</v>
      </c>
      <c r="I198" s="244">
        <f t="shared" si="6"/>
        <v>0</v>
      </c>
      <c r="J198" s="244">
        <f t="shared" si="6"/>
        <v>0</v>
      </c>
    </row>
    <row r="199" spans="1:10" ht="58.5" customHeight="1">
      <c r="A199" s="265" t="s">
        <v>13</v>
      </c>
      <c r="B199" s="266"/>
      <c r="C199" s="143" t="s">
        <v>166</v>
      </c>
      <c r="D199" s="144">
        <v>154755</v>
      </c>
      <c r="E199" s="144">
        <v>0</v>
      </c>
      <c r="F199" s="214">
        <v>0</v>
      </c>
      <c r="G199" s="221">
        <v>0</v>
      </c>
      <c r="H199" s="236">
        <v>0</v>
      </c>
      <c r="I199" s="236">
        <v>0</v>
      </c>
      <c r="J199" s="118">
        <v>0</v>
      </c>
    </row>
    <row r="200" spans="1:10" ht="12.75">
      <c r="A200" s="53"/>
      <c r="B200" s="30"/>
      <c r="C200" s="79"/>
      <c r="D200" s="80"/>
      <c r="E200" s="80"/>
      <c r="F200" s="89"/>
      <c r="G200" s="81"/>
      <c r="H200" s="119"/>
      <c r="I200" s="119"/>
      <c r="J200" s="119"/>
    </row>
    <row r="201" spans="1:10" ht="12.75">
      <c r="A201" s="54"/>
      <c r="B201" s="55"/>
      <c r="C201" s="251" t="s">
        <v>59</v>
      </c>
      <c r="D201" s="252">
        <f>D196+D189+D182+D158+D149+D122+D113+D83+D76+D70+D59+D53+D37+D27+D23+D16+D11</f>
        <v>32405003.6</v>
      </c>
      <c r="E201" s="252">
        <f>E11+E16+E23+E27+E37+E53+E59+E70+E76+E83+E113+E122+E149+E158+E182+E189+E196</f>
        <v>16024462.15</v>
      </c>
      <c r="F201" s="23">
        <f>E201/D201</f>
        <v>0.4945057975552886</v>
      </c>
      <c r="G201" s="180">
        <f>G196+G189+G182+G158+G149+G122+G113+G83+G76+G70+G59+G53+G37+G27+G23+G16+G11</f>
        <v>2363183.57</v>
      </c>
      <c r="H201" s="180">
        <f>H196+H189+H182+H158+H149+H122+H113+H83+H76+H70+H59+H53+H37+H27+H23+H16+H11</f>
        <v>26325.709999999995</v>
      </c>
      <c r="I201" s="180">
        <f>I83</f>
        <v>148522.69</v>
      </c>
      <c r="J201" s="180">
        <f>J83</f>
        <v>364099.42000000004</v>
      </c>
    </row>
    <row r="202" spans="1:10" ht="12.75">
      <c r="A202" s="56"/>
      <c r="B202" s="57"/>
      <c r="C202" s="111"/>
      <c r="D202" s="120"/>
      <c r="E202" s="120"/>
      <c r="F202" s="121"/>
      <c r="G202" s="121"/>
      <c r="H202" s="121"/>
      <c r="I202" s="121"/>
      <c r="J202" s="121"/>
    </row>
  </sheetData>
  <mergeCells count="23">
    <mergeCell ref="A19:B19"/>
    <mergeCell ref="A26:B26"/>
    <mergeCell ref="C3:F3"/>
    <mergeCell ref="A5:F5"/>
    <mergeCell ref="A6:F6"/>
    <mergeCell ref="A14:B14"/>
    <mergeCell ref="A73:B74"/>
    <mergeCell ref="A79:B79"/>
    <mergeCell ref="A86:B111"/>
    <mergeCell ref="A40:B46"/>
    <mergeCell ref="A50:B51"/>
    <mergeCell ref="A57:B57"/>
    <mergeCell ref="A62:B68"/>
    <mergeCell ref="A81:B81"/>
    <mergeCell ref="A155:B156"/>
    <mergeCell ref="A116:B120"/>
    <mergeCell ref="A146:B147"/>
    <mergeCell ref="A125:B142"/>
    <mergeCell ref="A152:B152"/>
    <mergeCell ref="A161:B180"/>
    <mergeCell ref="A199:B199"/>
    <mergeCell ref="A185:B187"/>
    <mergeCell ref="A192:B194"/>
  </mergeCells>
  <dataValidations count="1">
    <dataValidation type="decimal" allowBlank="1" showInputMessage="1" showErrorMessage="1" error="uwaga błąd" sqref="F11:F19 F21:F202">
      <formula1>-400</formula1>
      <formula2>100000000000000000</formula2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95" r:id="rId1"/>
  <rowBreaks count="3" manualBreakCount="3">
    <brk id="62" max="9" man="1"/>
    <brk id="75" max="255" man="1"/>
    <brk id="92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Jachimowicz</dc:creator>
  <cp:keywords/>
  <dc:description/>
  <cp:lastModifiedBy>Aleksander Serafin</cp:lastModifiedBy>
  <cp:lastPrinted>2011-08-30T07:51:32Z</cp:lastPrinted>
  <dcterms:created xsi:type="dcterms:W3CDTF">2009-08-26T11:52:56Z</dcterms:created>
  <dcterms:modified xsi:type="dcterms:W3CDTF">2011-09-13T12:28:18Z</dcterms:modified>
  <cp:category/>
  <cp:version/>
  <cp:contentType/>
  <cp:contentStatus/>
</cp:coreProperties>
</file>