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tacje na zadania zlecone" sheetId="1" r:id="rId1"/>
  </sheets>
  <definedNames>
    <definedName name="Excel_BuiltIn_Print_Area_1_1">'Dotacje na zadania zlecone'!$A$2:$G$112</definedName>
    <definedName name="_xlnm.Print_Area" localSheetId="0">'Dotacje na zadania zlecone'!$A$2:$I$112</definedName>
  </definedNames>
  <calcPr fullCalcOnLoad="1"/>
</workbook>
</file>

<file path=xl/sharedStrings.xml><?xml version="1.0" encoding="utf-8"?>
<sst xmlns="http://schemas.openxmlformats.org/spreadsheetml/2006/main" count="115" uniqueCount="78">
  <si>
    <t xml:space="preserve"> </t>
  </si>
  <si>
    <t>Zestawienie wykonania dochodów i wydatków  związanych z realizacją zadań z zakresu administracji rządowej i innych zadań zleconych odrębnymi ustawami za I półrocze 2013 roku</t>
  </si>
  <si>
    <t xml:space="preserve"> I. Dotacje na realizację zadań z zakresu administracji rządowej za I półrocze 2013  roku           </t>
  </si>
  <si>
    <t>Lp.</t>
  </si>
  <si>
    <t>Dział</t>
  </si>
  <si>
    <t>Nazwa</t>
  </si>
  <si>
    <t>Plan</t>
  </si>
  <si>
    <t>Wykonanie</t>
  </si>
  <si>
    <t>%</t>
  </si>
  <si>
    <t>1.</t>
  </si>
  <si>
    <t>010</t>
  </si>
  <si>
    <t>Rolnictwo i łowiectwo</t>
  </si>
  <si>
    <t>I. Dotacja celowa od Wojewody Śląskiego na zadania zlecone – na zwrot części podatku akcyzowego</t>
  </si>
  <si>
    <t>2.</t>
  </si>
  <si>
    <t>Administracja publiczna</t>
  </si>
  <si>
    <t>I. Dotacja celowa od Wojewody Śląskiego na zadania zlecone</t>
  </si>
  <si>
    <t>3.</t>
  </si>
  <si>
    <t>Urzędy naczelnych organów władzy państwowej, kontroli i ochrony prawa oraz sądownictwa</t>
  </si>
  <si>
    <t>1. Dotacja celowa z Krajowego Biura Wyborczego na  prowadzenie i aktualizację stałego rejestru wyborców</t>
  </si>
  <si>
    <t>4.</t>
  </si>
  <si>
    <t>Ochrona zdrowia</t>
  </si>
  <si>
    <t>1. Dotacja z budżetu państwa na realizację zadań bieżących z zakresu administracji rządowej</t>
  </si>
  <si>
    <t>5.</t>
  </si>
  <si>
    <t>Pomoc społeczna</t>
  </si>
  <si>
    <t>I. Dotacje celowe od Wojewody Śląskiego na zadania zlecone, w tym na:</t>
  </si>
  <si>
    <t>1. Świadczenia rodzinne, świadczenie z funduszu alimentacyjnego oraz składki na ubezpieczenia emerytalne i rentowe z ubezpieczenia społecznego</t>
  </si>
  <si>
    <t>2. Składki na ubezpieczenia zdrowotne opłacane za osoby pobierające niektóre świadczenia z pomocy społecznej, niektóre świadczenia rodzinne oraz za osoby uczestniczące w zajęciach w centrum integracji społecznej</t>
  </si>
  <si>
    <t xml:space="preserve">3. Dotacja na realizację rządowego programu wspierania niektórych osób pobierających świadczenia pielęgnacyjne </t>
  </si>
  <si>
    <t>6.</t>
  </si>
  <si>
    <t>OGÓŁEM     DOTACJE</t>
  </si>
  <si>
    <t>w tym:</t>
  </si>
  <si>
    <t>1. Dotacje z Śląskiego Urzędu Wojewódzkiego</t>
  </si>
  <si>
    <t>2. Krajowe Biuro Wyborcze</t>
  </si>
  <si>
    <t>Rozdział</t>
  </si>
  <si>
    <t>Urzędy wojewódzkie</t>
  </si>
  <si>
    <t>1. Dochody z tytułu opłat pobieranych przez tutejszy urząd za  udostępnianie danych</t>
  </si>
  <si>
    <t>Świadczenia rodzinne, świadczenie z funduszu alimentacyjnego oraz składki na ubezpieczenia emerytalne i rentowe z ubezpieczenia społecznego</t>
  </si>
  <si>
    <t>1. Dochody z tytułu zwrotu należności od dłużników alimentacyjnych</t>
  </si>
  <si>
    <t>Razem:</t>
  </si>
  <si>
    <t xml:space="preserve">Dział </t>
  </si>
  <si>
    <t xml:space="preserve">Rozdział  </t>
  </si>
  <si>
    <t xml:space="preserve">                 Nazwa</t>
  </si>
  <si>
    <t xml:space="preserve">Plan </t>
  </si>
  <si>
    <t>Rolnictwo i  łowiectwo</t>
  </si>
  <si>
    <t>01095</t>
  </si>
  <si>
    <t>Pozostała działalność</t>
  </si>
  <si>
    <t>*Wydatki bieżące</t>
  </si>
  <si>
    <t>1. Wydatki jednostek budżetowych, w tym na:</t>
  </si>
  <si>
    <t>1.1. Wydatki związane z realizacją ich statutowych zadań</t>
  </si>
  <si>
    <t>1.2.Wynagrodzenie i składki od nich naliczane</t>
  </si>
  <si>
    <t xml:space="preserve">      Administracja publiczna</t>
  </si>
  <si>
    <t>* Wydatki bieżące:</t>
  </si>
  <si>
    <t>1.1. Wynagrodzenia i składki od nich naliczane</t>
  </si>
  <si>
    <t>1.2. Wydatki związane z realizacją ich statutowych zadań</t>
  </si>
  <si>
    <t>Urzędy naczelnych organów władzy państwowej, kontroli i ochrony prawa</t>
  </si>
  <si>
    <t>* Wydatki bieżące</t>
  </si>
  <si>
    <t>1.1. Wydatki związane z realizacją ich statutowych zadań, w tym:</t>
  </si>
  <si>
    <t>a) Środki na prowadzenie i aktualizację stałego rejestru  wyborców</t>
  </si>
  <si>
    <t>a) Pozostałe wydatki</t>
  </si>
  <si>
    <t>1.1. Wynagrodzenia i składki od nich naliczane, w tym:</t>
  </si>
  <si>
    <t>a) Składki na ubezpieczenia społeczne</t>
  </si>
  <si>
    <t>b) Świadczenia rodzinne</t>
  </si>
  <si>
    <t>c)Fundusz Alimentacyjny</t>
  </si>
  <si>
    <t>a)Świadczenia rodzinne</t>
  </si>
  <si>
    <t>2. Świadczenia na rzecz osób fizycznych, w tym:</t>
  </si>
  <si>
    <t xml:space="preserve">a) Świadczenia społeczne </t>
  </si>
  <si>
    <t>b) Fundusz alimentacyjny</t>
  </si>
  <si>
    <t>Składki na ubezpieczenia zdrowotne opłacane za osoby pobierające niektóre świadczenia z pomocy społecznej, niektóre świadczenia rodzinne oraz za osoby uczestniczące w zajęciach w centrum integracji społecznej</t>
  </si>
  <si>
    <t>a) Składki na ubezpieczenia zdrowotne</t>
  </si>
  <si>
    <t>1.1Świadczenia na rzecz osób fizycznych, w tym :</t>
  </si>
  <si>
    <t>a)Świadczenia społeczne</t>
  </si>
  <si>
    <t>1.2. Wydatki jednostek związane z realizacją ich statutowych zadań</t>
  </si>
  <si>
    <t>RAZEM wydatki na w/w zadania</t>
  </si>
  <si>
    <t>1.1. Wydatki zwiazane z realizacją ich statutowych zadań, w tym:</t>
  </si>
  <si>
    <t>Załącznik Nr 4 do Zarządzenia Nr B.0050.214.2013 Burmistrza Miasta Kuźnia Raciborska</t>
  </si>
  <si>
    <t>z dnia  26 sierpnia 2013 r.</t>
  </si>
  <si>
    <t>II. Zestawienie wykonania planu dochodów do odprowadzenia do budżetu państwa w związku z realizacją zadań z zakresu administracji rządowej za I półrocze 2013 roku</t>
  </si>
  <si>
    <t>III. Wydatki związane z realizacją zadań z zakresu administracji rządowej i innych zadań zleconych Gminie odrębnymi ustawami  za I półrocze 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</si>
</sst>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i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right"/>
    </xf>
    <xf numFmtId="164" fontId="2" fillId="34" borderId="13" xfId="0" applyNumberFormat="1" applyFont="1" applyFill="1" applyBorder="1" applyAlignment="1">
      <alignment horizontal="center" wrapText="1"/>
    </xf>
    <xf numFmtId="164" fontId="2" fillId="34" borderId="14" xfId="0" applyNumberFormat="1" applyFont="1" applyFill="1" applyBorder="1" applyAlignment="1">
      <alignment horizontal="center" wrapText="1"/>
    </xf>
    <xf numFmtId="9" fontId="2" fillId="34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3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 wrapText="1"/>
    </xf>
    <xf numFmtId="3" fontId="0" fillId="33" borderId="15" xfId="0" applyNumberFormat="1" applyFill="1" applyBorder="1" applyAlignment="1">
      <alignment wrapText="1"/>
    </xf>
    <xf numFmtId="9" fontId="0" fillId="33" borderId="16" xfId="52" applyFont="1" applyFill="1" applyBorder="1" applyAlignment="1" applyProtection="1">
      <alignment wrapText="1"/>
      <protection/>
    </xf>
    <xf numFmtId="4" fontId="2" fillId="34" borderId="10" xfId="0" applyNumberFormat="1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4" fontId="0" fillId="33" borderId="14" xfId="52" applyNumberFormat="1" applyFont="1" applyFill="1" applyBorder="1" applyAlignment="1" applyProtection="1">
      <alignment wrapText="1"/>
      <protection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164" fontId="4" fillId="33" borderId="14" xfId="52" applyNumberFormat="1" applyFont="1" applyFill="1" applyBorder="1" applyAlignment="1" applyProtection="1">
      <alignment wrapText="1"/>
      <protection/>
    </xf>
    <xf numFmtId="164" fontId="4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wrapText="1"/>
    </xf>
    <xf numFmtId="3" fontId="0" fillId="33" borderId="0" xfId="0" applyNumberFormat="1" applyFill="1" applyBorder="1" applyAlignment="1">
      <alignment wrapText="1"/>
    </xf>
    <xf numFmtId="9" fontId="0" fillId="33" borderId="14" xfId="52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4" fontId="0" fillId="33" borderId="0" xfId="0" applyNumberFormat="1" applyFill="1" applyBorder="1" applyAlignment="1">
      <alignment wrapText="1"/>
    </xf>
    <xf numFmtId="164" fontId="0" fillId="33" borderId="14" xfId="52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 wrapText="1"/>
    </xf>
    <xf numFmtId="0" fontId="0" fillId="0" borderId="17" xfId="0" applyBorder="1" applyAlignment="1">
      <alignment/>
    </xf>
    <xf numFmtId="164" fontId="2" fillId="34" borderId="10" xfId="0" applyNumberFormat="1" applyFont="1" applyFill="1" applyBorder="1" applyAlignment="1">
      <alignment wrapText="1"/>
    </xf>
    <xf numFmtId="9" fontId="3" fillId="34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4" fontId="0" fillId="34" borderId="0" xfId="0" applyNumberFormat="1" applyFont="1" applyFill="1" applyBorder="1" applyAlignment="1">
      <alignment wrapText="1"/>
    </xf>
    <xf numFmtId="4" fontId="0" fillId="34" borderId="14" xfId="52" applyNumberFormat="1" applyFont="1" applyFill="1" applyBorder="1" applyAlignment="1" applyProtection="1">
      <alignment wrapText="1"/>
      <protection/>
    </xf>
    <xf numFmtId="0" fontId="0" fillId="34" borderId="0" xfId="0" applyFont="1" applyFill="1" applyAlignment="1">
      <alignment wrapText="1"/>
    </xf>
    <xf numFmtId="164" fontId="0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 wrapText="1"/>
    </xf>
    <xf numFmtId="164" fontId="2" fillId="33" borderId="14" xfId="52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164" fontId="7" fillId="33" borderId="0" xfId="0" applyNumberFormat="1" applyFont="1" applyFill="1" applyBorder="1" applyAlignment="1">
      <alignment wrapText="1"/>
    </xf>
    <xf numFmtId="164" fontId="7" fillId="33" borderId="14" xfId="52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2" applyFont="1" applyFill="1" applyBorder="1" applyAlignment="1" applyProtection="1">
      <alignment wrapText="1"/>
      <protection/>
    </xf>
    <xf numFmtId="3" fontId="0" fillId="33" borderId="10" xfId="0" applyNumberFormat="1" applyFont="1" applyFill="1" applyBorder="1" applyAlignment="1">
      <alignment wrapText="1"/>
    </xf>
    <xf numFmtId="3" fontId="0" fillId="33" borderId="18" xfId="0" applyNumberFormat="1" applyFont="1" applyFill="1" applyBorder="1" applyAlignment="1">
      <alignment wrapText="1"/>
    </xf>
    <xf numFmtId="9" fontId="0" fillId="33" borderId="19" xfId="5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wrapText="1"/>
    </xf>
    <xf numFmtId="2" fontId="2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4" fontId="4" fillId="35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9" fontId="0" fillId="35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wrapText="1"/>
    </xf>
    <xf numFmtId="164" fontId="4" fillId="35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 wrapText="1"/>
    </xf>
    <xf numFmtId="164" fontId="4" fillId="34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9" fontId="0" fillId="34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164" fontId="0" fillId="36" borderId="10" xfId="0" applyNumberFormat="1" applyFont="1" applyFill="1" applyBorder="1" applyAlignment="1">
      <alignment horizontal="right" vertical="center" wrapText="1"/>
    </xf>
    <xf numFmtId="0" fontId="2" fillId="36" borderId="0" xfId="0" applyFont="1" applyFill="1" applyAlignment="1">
      <alignment wrapText="1"/>
    </xf>
    <xf numFmtId="9" fontId="0" fillId="3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 wrapText="1"/>
    </xf>
    <xf numFmtId="164" fontId="2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wrapText="1"/>
    </xf>
    <xf numFmtId="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wrapText="1"/>
    </xf>
    <xf numFmtId="2" fontId="2" fillId="34" borderId="10" xfId="0" applyNumberFormat="1" applyFont="1" applyFill="1" applyBorder="1" applyAlignment="1">
      <alignment vertical="center" wrapText="1"/>
    </xf>
    <xf numFmtId="9" fontId="2" fillId="34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0" fontId="0" fillId="0" borderId="10" xfId="0" applyNumberFormat="1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vertical="center" wrapText="1"/>
    </xf>
    <xf numFmtId="2" fontId="0" fillId="35" borderId="10" xfId="0" applyNumberFormat="1" applyFont="1" applyFill="1" applyBorder="1" applyAlignment="1">
      <alignment vertical="center" wrapText="1"/>
    </xf>
    <xf numFmtId="9" fontId="0" fillId="35" borderId="10" xfId="0" applyNumberFormat="1" applyFont="1" applyFill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2" fontId="0" fillId="36" borderId="10" xfId="0" applyNumberFormat="1" applyFont="1" applyFill="1" applyBorder="1" applyAlignment="1">
      <alignment vertical="center" wrapText="1"/>
    </xf>
    <xf numFmtId="9" fontId="0" fillId="36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wrapText="1"/>
    </xf>
    <xf numFmtId="2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right" vertical="center" wrapText="1"/>
    </xf>
    <xf numFmtId="164" fontId="0" fillId="35" borderId="10" xfId="0" applyNumberFormat="1" applyFont="1" applyFill="1" applyBorder="1" applyAlignment="1">
      <alignment wrapText="1"/>
    </xf>
    <xf numFmtId="164" fontId="0" fillId="36" borderId="10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vertical="center" wrapText="1"/>
    </xf>
    <xf numFmtId="164" fontId="0" fillId="35" borderId="1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0" fillId="0" borderId="10" xfId="0" applyNumberForma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164" fontId="0" fillId="36" borderId="10" xfId="0" applyNumberForma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vertical="center" wrapText="1"/>
    </xf>
    <xf numFmtId="164" fontId="9" fillId="35" borderId="0" xfId="0" applyNumberFormat="1" applyFont="1" applyFill="1" applyAlignment="1">
      <alignment wrapText="1"/>
    </xf>
    <xf numFmtId="9" fontId="7" fillId="35" borderId="10" xfId="0" applyNumberFormat="1" applyFont="1" applyFill="1" applyBorder="1" applyAlignment="1">
      <alignment vertical="center" wrapText="1"/>
    </xf>
    <xf numFmtId="164" fontId="7" fillId="36" borderId="10" xfId="0" applyNumberFormat="1" applyFont="1" applyFill="1" applyBorder="1" applyAlignment="1">
      <alignment vertical="center" wrapText="1"/>
    </xf>
    <xf numFmtId="164" fontId="7" fillId="36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0" fillId="34" borderId="18" xfId="0" applyFill="1" applyBorder="1" applyAlignment="1">
      <alignment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9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4.375" style="1" customWidth="1"/>
    <col min="2" max="2" width="5.375" style="1" customWidth="1"/>
    <col min="3" max="3" width="9.00390625" style="1" customWidth="1"/>
    <col min="4" max="4" width="29.375" style="1" customWidth="1"/>
    <col min="5" max="5" width="25.625" style="1" customWidth="1"/>
    <col min="6" max="7" width="0" style="1" hidden="1" customWidth="1"/>
    <col min="8" max="8" width="12.75390625" style="1" customWidth="1"/>
    <col min="9" max="9" width="7.125" style="1" customWidth="1"/>
    <col min="10" max="16384" width="9.125" style="1" customWidth="1"/>
  </cols>
  <sheetData>
    <row r="2" spans="1:9" s="2" customFormat="1" ht="12.75" customHeight="1">
      <c r="A2" s="216" t="s">
        <v>74</v>
      </c>
      <c r="B2" s="217"/>
      <c r="C2" s="217"/>
      <c r="D2" s="217"/>
      <c r="E2" s="217"/>
      <c r="F2" s="217"/>
      <c r="G2" s="217"/>
      <c r="H2" s="217"/>
      <c r="I2" s="217"/>
    </row>
    <row r="3" spans="1:9" s="2" customFormat="1" ht="12.75" customHeight="1">
      <c r="A3" s="216" t="s">
        <v>75</v>
      </c>
      <c r="B3" s="217"/>
      <c r="C3" s="217"/>
      <c r="D3" s="217"/>
      <c r="E3" s="217"/>
      <c r="F3" s="217"/>
      <c r="G3" s="217"/>
      <c r="H3" s="217"/>
      <c r="I3" s="217"/>
    </row>
    <row r="4" spans="2:8" ht="12.75">
      <c r="B4" s="3"/>
      <c r="C4" s="3"/>
      <c r="D4" s="4"/>
      <c r="E4" s="3"/>
      <c r="F4" s="3"/>
      <c r="G4" s="3"/>
      <c r="H4" s="1" t="s">
        <v>0</v>
      </c>
    </row>
    <row r="5" spans="1:9" ht="38.25" customHeight="1">
      <c r="A5" s="218" t="s">
        <v>1</v>
      </c>
      <c r="B5" s="218"/>
      <c r="C5" s="218"/>
      <c r="D5" s="218"/>
      <c r="E5" s="218"/>
      <c r="F5" s="218"/>
      <c r="G5" s="218"/>
      <c r="H5" s="218"/>
      <c r="I5" s="218"/>
    </row>
    <row r="6" spans="2:7" ht="6.75" customHeight="1">
      <c r="B6" s="3"/>
      <c r="C6" s="3"/>
      <c r="D6" s="3"/>
      <c r="E6" s="3"/>
      <c r="F6" s="3"/>
      <c r="G6" s="3"/>
    </row>
    <row r="7" spans="1:8" s="5" customFormat="1" ht="24.75" customHeight="1">
      <c r="A7" s="219" t="s">
        <v>2</v>
      </c>
      <c r="B7" s="219"/>
      <c r="C7" s="219"/>
      <c r="D7" s="219"/>
      <c r="E7" s="219"/>
      <c r="F7" s="219"/>
      <c r="G7" s="219"/>
      <c r="H7" s="219"/>
    </row>
    <row r="8" spans="2:8" ht="12.75">
      <c r="B8" s="3"/>
      <c r="C8" s="3"/>
      <c r="D8" s="3"/>
      <c r="E8" s="3"/>
      <c r="F8" s="3"/>
      <c r="G8" s="3"/>
      <c r="H8" s="6"/>
    </row>
    <row r="9" spans="1:37" ht="12.75">
      <c r="A9" s="7"/>
      <c r="B9" s="8" t="s">
        <v>3</v>
      </c>
      <c r="C9" s="8" t="s">
        <v>4</v>
      </c>
      <c r="D9" s="8" t="s">
        <v>5</v>
      </c>
      <c r="E9" s="8" t="s">
        <v>6</v>
      </c>
      <c r="F9" s="9"/>
      <c r="G9" s="10"/>
      <c r="H9" s="11" t="s">
        <v>7</v>
      </c>
      <c r="I9" s="12" t="s">
        <v>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2.75">
      <c r="A10" s="7"/>
      <c r="B10" s="13">
        <v>1</v>
      </c>
      <c r="C10" s="13">
        <v>2</v>
      </c>
      <c r="D10" s="13">
        <v>3</v>
      </c>
      <c r="E10" s="13">
        <v>4</v>
      </c>
      <c r="F10" s="14"/>
      <c r="G10" s="15"/>
      <c r="H10" s="16"/>
      <c r="I10" s="1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7" t="s">
        <v>9</v>
      </c>
      <c r="C11" s="18" t="s">
        <v>10</v>
      </c>
      <c r="D11" s="19" t="s">
        <v>11</v>
      </c>
      <c r="E11" s="20">
        <f>SUM(E12)</f>
        <v>49750.94</v>
      </c>
      <c r="F11" s="21"/>
      <c r="G11" s="22"/>
      <c r="H11" s="20">
        <f>SUM(H12)</f>
        <v>49750.94</v>
      </c>
      <c r="I11" s="23">
        <f>H11/E11</f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51">
      <c r="A12" s="7"/>
      <c r="B12" s="13"/>
      <c r="C12" s="13"/>
      <c r="D12" s="24" t="s">
        <v>12</v>
      </c>
      <c r="E12" s="25">
        <v>49750.94</v>
      </c>
      <c r="F12" s="26"/>
      <c r="G12" s="27"/>
      <c r="H12" s="28">
        <v>49750.94</v>
      </c>
      <c r="I12" s="29">
        <f>H12/E12</f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2.75">
      <c r="A13" s="30"/>
      <c r="B13" s="31"/>
      <c r="C13" s="32"/>
      <c r="D13" s="31"/>
      <c r="E13" s="33"/>
      <c r="F13" s="34"/>
      <c r="G13" s="35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2.75">
      <c r="A14" s="30"/>
      <c r="B14" s="17" t="s">
        <v>13</v>
      </c>
      <c r="C14" s="8">
        <v>750</v>
      </c>
      <c r="D14" s="17" t="s">
        <v>14</v>
      </c>
      <c r="E14" s="36">
        <f>E15</f>
        <v>71162</v>
      </c>
      <c r="F14" s="37"/>
      <c r="G14" s="38"/>
      <c r="H14" s="20">
        <f>SUM(H15)</f>
        <v>38302</v>
      </c>
      <c r="I14" s="23">
        <f>H14/E14</f>
        <v>0.538236699362019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32.25" customHeight="1">
      <c r="A15" s="30"/>
      <c r="B15" s="39"/>
      <c r="C15" s="40"/>
      <c r="D15" s="24" t="s">
        <v>15</v>
      </c>
      <c r="E15" s="41">
        <v>71162</v>
      </c>
      <c r="F15" s="42"/>
      <c r="G15" s="43"/>
      <c r="H15" s="44">
        <v>38302</v>
      </c>
      <c r="I15" s="29">
        <f>H15/E15</f>
        <v>0.538236699362019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30"/>
      <c r="B16" s="45"/>
      <c r="C16" s="46"/>
      <c r="D16" s="45"/>
      <c r="E16" s="47"/>
      <c r="F16" s="48"/>
      <c r="G16" s="49"/>
      <c r="H16" s="16"/>
      <c r="I16" s="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59.25" customHeight="1">
      <c r="A17" s="30"/>
      <c r="B17" s="17" t="s">
        <v>16</v>
      </c>
      <c r="C17" s="8">
        <v>751</v>
      </c>
      <c r="D17" s="17" t="s">
        <v>17</v>
      </c>
      <c r="E17" s="20">
        <f>SUM(E18:E20)</f>
        <v>3200</v>
      </c>
      <c r="F17" s="37"/>
      <c r="G17" s="38"/>
      <c r="H17" s="20">
        <f>SUM(H18:H20)</f>
        <v>1640</v>
      </c>
      <c r="I17" s="23">
        <f>H17/E17</f>
        <v>0.5125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51.75" customHeight="1">
      <c r="A18" s="30"/>
      <c r="B18" s="24"/>
      <c r="C18" s="50"/>
      <c r="D18" s="51" t="s">
        <v>18</v>
      </c>
      <c r="E18" s="41">
        <v>3200</v>
      </c>
      <c r="F18" s="52"/>
      <c r="G18" s="53"/>
      <c r="H18" s="54">
        <v>1640</v>
      </c>
      <c r="I18" s="29">
        <f>H18/E18</f>
        <v>0.5125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5" customHeight="1">
      <c r="A19" s="30"/>
      <c r="B19" s="55"/>
      <c r="C19" s="55"/>
      <c r="D19" s="55"/>
      <c r="E19" s="55"/>
      <c r="F19" s="55"/>
      <c r="G19" s="55"/>
      <c r="H19" s="55"/>
      <c r="I19" s="5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2.75">
      <c r="A20" s="30"/>
      <c r="B20" s="55"/>
      <c r="C20" s="55"/>
      <c r="D20" s="55"/>
      <c r="E20" s="55"/>
      <c r="F20" s="55"/>
      <c r="G20" s="55"/>
      <c r="H20" s="55"/>
      <c r="I20" s="5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2.75">
      <c r="A21" s="30"/>
      <c r="B21" s="17" t="s">
        <v>19</v>
      </c>
      <c r="C21" s="8">
        <v>851</v>
      </c>
      <c r="D21" s="17" t="s">
        <v>20</v>
      </c>
      <c r="E21" s="56">
        <f>E22</f>
        <v>168</v>
      </c>
      <c r="F21" s="52"/>
      <c r="G21" s="53"/>
      <c r="H21" s="56">
        <f>H22</f>
        <v>50</v>
      </c>
      <c r="I21" s="57">
        <f>H21/E21</f>
        <v>0.2976190476190476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2" customHeight="1">
      <c r="A22" s="30"/>
      <c r="B22" s="45"/>
      <c r="C22" s="45"/>
      <c r="D22" s="45" t="s">
        <v>21</v>
      </c>
      <c r="E22" s="58">
        <v>168</v>
      </c>
      <c r="F22" s="52"/>
      <c r="G22" s="53"/>
      <c r="H22" s="54">
        <v>50</v>
      </c>
      <c r="I22" s="29">
        <f>H22/E22</f>
        <v>0.2976190476190476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1.25" customHeight="1">
      <c r="A23" s="30"/>
      <c r="B23" s="45"/>
      <c r="C23" s="45"/>
      <c r="D23" s="45"/>
      <c r="E23" s="59"/>
      <c r="F23" s="48"/>
      <c r="G23" s="49"/>
      <c r="H23" s="16"/>
      <c r="I23" s="1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64" customFormat="1" ht="12.75">
      <c r="A24" s="60"/>
      <c r="B24" s="61" t="s">
        <v>22</v>
      </c>
      <c r="C24" s="8">
        <v>852</v>
      </c>
      <c r="D24" s="17" t="s">
        <v>23</v>
      </c>
      <c r="E24" s="36">
        <f>SUM(E25)</f>
        <v>2167366</v>
      </c>
      <c r="F24" s="62"/>
      <c r="G24" s="63"/>
      <c r="H24" s="36">
        <f>H25</f>
        <v>1131198</v>
      </c>
      <c r="I24" s="57">
        <f>H21/E21</f>
        <v>0.2976190476190476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s="2" customFormat="1" ht="38.25" customHeight="1">
      <c r="A25" s="60"/>
      <c r="B25" s="39"/>
      <c r="C25" s="40"/>
      <c r="D25" s="24" t="s">
        <v>24</v>
      </c>
      <c r="E25" s="41">
        <f>SUM(E26:E28)</f>
        <v>2167366</v>
      </c>
      <c r="F25" s="65"/>
      <c r="G25" s="53"/>
      <c r="H25" s="44">
        <f>SUM(H26:H28)</f>
        <v>1131198</v>
      </c>
      <c r="I25" s="29">
        <f>H25/E25</f>
        <v>0.521922923954699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77.25" customHeight="1">
      <c r="A26" s="30"/>
      <c r="B26" s="45"/>
      <c r="C26" s="46"/>
      <c r="D26" s="45" t="s">
        <v>25</v>
      </c>
      <c r="E26" s="58">
        <v>2132132</v>
      </c>
      <c r="F26" s="52"/>
      <c r="G26" s="53"/>
      <c r="H26" s="54">
        <v>1113720</v>
      </c>
      <c r="I26" s="29">
        <f>H26/E26</f>
        <v>0.5223503985681938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93.75" customHeight="1">
      <c r="A27" s="30"/>
      <c r="B27" s="45"/>
      <c r="C27" s="46"/>
      <c r="D27" s="45" t="s">
        <v>26</v>
      </c>
      <c r="E27" s="58">
        <v>7324</v>
      </c>
      <c r="F27" s="66"/>
      <c r="G27" s="67"/>
      <c r="H27" s="54">
        <v>4400</v>
      </c>
      <c r="I27" s="29">
        <f>H27/E27</f>
        <v>0.6007646095030038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51">
      <c r="A28" s="30"/>
      <c r="B28" s="59"/>
      <c r="C28" s="68"/>
      <c r="D28" s="69" t="s">
        <v>27</v>
      </c>
      <c r="E28" s="70">
        <v>27910</v>
      </c>
      <c r="F28" s="71"/>
      <c r="G28" s="72"/>
      <c r="H28" s="73">
        <v>13078</v>
      </c>
      <c r="I28" s="29">
        <f>H28/E28</f>
        <v>0.4685775707631673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64" customFormat="1" ht="12.75">
      <c r="A29" s="60"/>
      <c r="B29" s="61" t="s">
        <v>28</v>
      </c>
      <c r="C29" s="74"/>
      <c r="D29" s="17" t="s">
        <v>29</v>
      </c>
      <c r="E29" s="36">
        <f>E11+E14+E17+E21+E24</f>
        <v>2291646.94</v>
      </c>
      <c r="F29" s="75"/>
      <c r="G29" s="76"/>
      <c r="H29" s="36">
        <f>H11+H14+H17+H21+H24</f>
        <v>1220940.94</v>
      </c>
      <c r="I29" s="57">
        <f>H29/E29</f>
        <v>0.5327788145236718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s="2" customFormat="1" ht="12.75">
      <c r="A30" s="60"/>
      <c r="B30" s="45"/>
      <c r="C30" s="46"/>
      <c r="D30" s="45" t="s">
        <v>30</v>
      </c>
      <c r="E30" s="77"/>
      <c r="F30" s="78"/>
      <c r="G30" s="79"/>
      <c r="H30" s="80"/>
      <c r="I30" s="8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s="2" customFormat="1" ht="25.5">
      <c r="A31" s="60"/>
      <c r="B31" s="45"/>
      <c r="C31" s="46"/>
      <c r="D31" s="45" t="s">
        <v>31</v>
      </c>
      <c r="E31" s="81">
        <f>E29-E32</f>
        <v>2288446.94</v>
      </c>
      <c r="F31" s="82"/>
      <c r="G31" s="82"/>
      <c r="H31" s="81">
        <f>H29-H32</f>
        <v>1219300.94</v>
      </c>
      <c r="I31" s="83">
        <f>H31/E31</f>
        <v>0.5328071709628539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s="2" customFormat="1" ht="12.75">
      <c r="A32" s="60"/>
      <c r="B32" s="45"/>
      <c r="C32" s="45"/>
      <c r="D32" s="45" t="s">
        <v>32</v>
      </c>
      <c r="E32" s="81">
        <f>SUM(E17)</f>
        <v>3200</v>
      </c>
      <c r="F32" s="82"/>
      <c r="G32" s="82"/>
      <c r="H32" s="84">
        <f>H17</f>
        <v>1640</v>
      </c>
      <c r="I32" s="83">
        <f>H32/E32</f>
        <v>0.5125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ht="19.5" customHeight="1">
      <c r="A33" s="85"/>
      <c r="B33" s="85"/>
      <c r="C33" s="85"/>
      <c r="D33" s="85"/>
      <c r="E33" s="85"/>
      <c r="H33" s="7"/>
      <c r="I33" s="8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7" customFormat="1" ht="36" customHeight="1">
      <c r="A34" s="215" t="s">
        <v>76</v>
      </c>
      <c r="B34" s="215"/>
      <c r="C34" s="215"/>
      <c r="D34" s="215"/>
      <c r="E34" s="215"/>
      <c r="F34" s="215"/>
      <c r="G34" s="215"/>
      <c r="H34" s="215"/>
      <c r="I34" s="21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spans="1:37" s="88" customFormat="1" ht="25.5">
      <c r="A35" s="8" t="s">
        <v>3</v>
      </c>
      <c r="B35" s="8" t="s">
        <v>4</v>
      </c>
      <c r="C35" s="8" t="s">
        <v>33</v>
      </c>
      <c r="D35" s="8" t="s">
        <v>5</v>
      </c>
      <c r="E35" s="8" t="s">
        <v>6</v>
      </c>
      <c r="H35" s="17" t="s">
        <v>7</v>
      </c>
      <c r="I35" s="17" t="s">
        <v>8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s="87" customFormat="1" ht="12.75">
      <c r="A36" s="13">
        <v>1</v>
      </c>
      <c r="B36" s="13">
        <v>2</v>
      </c>
      <c r="C36" s="89">
        <v>3</v>
      </c>
      <c r="D36" s="13">
        <v>4</v>
      </c>
      <c r="E36" s="13">
        <v>5</v>
      </c>
      <c r="H36" s="90"/>
      <c r="I36" s="90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</row>
    <row r="37" spans="1:37" s="88" customFormat="1" ht="12.75">
      <c r="A37" s="17">
        <v>1</v>
      </c>
      <c r="B37" s="17">
        <v>750</v>
      </c>
      <c r="C37" s="17"/>
      <c r="D37" s="91" t="s">
        <v>14</v>
      </c>
      <c r="E37" s="92">
        <f>SUM(E38)</f>
        <v>1500</v>
      </c>
      <c r="F37" s="93"/>
      <c r="G37" s="93"/>
      <c r="H37" s="92">
        <f>H38</f>
        <v>124</v>
      </c>
      <c r="I37" s="23">
        <f>H37/E37</f>
        <v>0.08266666666666667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</row>
    <row r="38" spans="1:37" s="87" customFormat="1" ht="12.75">
      <c r="A38" s="94"/>
      <c r="B38" s="94"/>
      <c r="C38" s="94">
        <v>75011</v>
      </c>
      <c r="D38" s="95" t="s">
        <v>34</v>
      </c>
      <c r="E38" s="96">
        <f>SUM(E39)</f>
        <v>1500</v>
      </c>
      <c r="F38" s="97"/>
      <c r="G38" s="97"/>
      <c r="H38" s="96">
        <f>H39</f>
        <v>124</v>
      </c>
      <c r="I38" s="98">
        <f>H38/E38</f>
        <v>0.08266666666666667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</row>
    <row r="39" spans="1:37" s="87" customFormat="1" ht="41.25" customHeight="1">
      <c r="A39" s="99"/>
      <c r="B39" s="99"/>
      <c r="C39" s="99"/>
      <c r="D39" s="99" t="s">
        <v>35</v>
      </c>
      <c r="E39" s="100">
        <v>1500</v>
      </c>
      <c r="F39" s="101"/>
      <c r="G39" s="101"/>
      <c r="H39" s="102">
        <v>124</v>
      </c>
      <c r="I39" s="83">
        <f>H39/E39</f>
        <v>0.08266666666666667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87" customFormat="1" ht="12.75">
      <c r="A40" s="103"/>
      <c r="B40" s="103"/>
      <c r="C40" s="103"/>
      <c r="D40" s="104"/>
      <c r="E40" s="105"/>
      <c r="H40" s="90"/>
      <c r="I40" s="90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</row>
    <row r="41" spans="1:37" s="88" customFormat="1" ht="12.75">
      <c r="A41" s="17" t="s">
        <v>13</v>
      </c>
      <c r="B41" s="17">
        <v>852</v>
      </c>
      <c r="C41" s="17"/>
      <c r="D41" s="17" t="s">
        <v>23</v>
      </c>
      <c r="E41" s="106">
        <f>E42</f>
        <v>75500</v>
      </c>
      <c r="F41" s="107"/>
      <c r="G41" s="107"/>
      <c r="H41" s="56">
        <f>H42</f>
        <v>32476.25</v>
      </c>
      <c r="I41" s="23">
        <f>H41/E41</f>
        <v>0.43014900662251654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1:37" s="113" customFormat="1" ht="63.75" customHeight="1">
      <c r="A42" s="108"/>
      <c r="B42" s="108"/>
      <c r="C42" s="108">
        <v>85212</v>
      </c>
      <c r="D42" s="109" t="s">
        <v>36</v>
      </c>
      <c r="E42" s="110">
        <f>E43</f>
        <v>75500</v>
      </c>
      <c r="F42" s="111"/>
      <c r="G42" s="111"/>
      <c r="H42" s="110">
        <f>H43</f>
        <v>32476.25</v>
      </c>
      <c r="I42" s="98">
        <f>H42/E42</f>
        <v>0.43014900662251654</v>
      </c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</row>
    <row r="43" spans="1:37" s="119" customFormat="1" ht="38.25" customHeight="1">
      <c r="A43" s="114"/>
      <c r="B43" s="114"/>
      <c r="C43" s="114"/>
      <c r="D43" s="114" t="s">
        <v>37</v>
      </c>
      <c r="E43" s="115">
        <v>75500</v>
      </c>
      <c r="F43" s="116"/>
      <c r="G43" s="116"/>
      <c r="H43" s="117">
        <v>32476.25</v>
      </c>
      <c r="I43" s="83">
        <f>H43/E43</f>
        <v>0.43014900662251654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1:37" s="87" customFormat="1" ht="12.75">
      <c r="A44" s="103"/>
      <c r="B44" s="103"/>
      <c r="C44" s="103"/>
      <c r="D44" s="103"/>
      <c r="E44" s="103"/>
      <c r="H44" s="90"/>
      <c r="I44" s="90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 s="125" customFormat="1" ht="12.75">
      <c r="A45" s="120"/>
      <c r="B45" s="120"/>
      <c r="C45" s="120"/>
      <c r="D45" s="121" t="s">
        <v>38</v>
      </c>
      <c r="E45" s="122">
        <f>SUM(E41,E37)</f>
        <v>77000</v>
      </c>
      <c r="F45" s="123"/>
      <c r="G45" s="123"/>
      <c r="H45" s="122">
        <f>H37+H41</f>
        <v>32600.25</v>
      </c>
      <c r="I45" s="23">
        <f>H45/E45</f>
        <v>0.4233798701298701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</row>
    <row r="46" spans="1:37" s="2" customFormat="1" ht="12.75">
      <c r="A46" s="85"/>
      <c r="B46" s="85"/>
      <c r="C46" s="85"/>
      <c r="D46" s="85"/>
      <c r="E46" s="85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s="87" customFormat="1" ht="12.75">
      <c r="A47" s="126"/>
      <c r="B47" s="126"/>
      <c r="C47" s="126"/>
      <c r="D47" s="126"/>
      <c r="E47" s="12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</row>
    <row r="48" spans="1:37" s="87" customFormat="1" ht="24.75" customHeight="1">
      <c r="A48" s="215" t="s">
        <v>77</v>
      </c>
      <c r="B48" s="215"/>
      <c r="C48" s="215"/>
      <c r="D48" s="215"/>
      <c r="E48" s="215"/>
      <c r="F48" s="215"/>
      <c r="G48" s="215"/>
      <c r="H48" s="215"/>
      <c r="I48" s="21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 s="87" customFormat="1" ht="12.75">
      <c r="A49" s="85"/>
      <c r="B49" s="85"/>
      <c r="C49" s="85"/>
      <c r="D49" s="85"/>
      <c r="E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</row>
    <row r="50" spans="1:37" s="87" customFormat="1" ht="25.5">
      <c r="A50" s="127" t="s">
        <v>3</v>
      </c>
      <c r="B50" s="127" t="s">
        <v>39</v>
      </c>
      <c r="C50" s="127" t="s">
        <v>40</v>
      </c>
      <c r="D50" s="127" t="s">
        <v>41</v>
      </c>
      <c r="E50" s="127" t="s">
        <v>42</v>
      </c>
      <c r="H50" s="128" t="s">
        <v>7</v>
      </c>
      <c r="I50" s="128" t="s">
        <v>8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s="87" customFormat="1" ht="12.75">
      <c r="A51" s="129">
        <v>1</v>
      </c>
      <c r="B51" s="129">
        <v>2</v>
      </c>
      <c r="C51" s="129">
        <v>3</v>
      </c>
      <c r="D51" s="129">
        <v>4</v>
      </c>
      <c r="E51" s="129">
        <v>5</v>
      </c>
      <c r="H51" s="90"/>
      <c r="I51" s="90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 s="87" customFormat="1" ht="12.75">
      <c r="A52" s="130" t="s">
        <v>9</v>
      </c>
      <c r="B52" s="131" t="s">
        <v>10</v>
      </c>
      <c r="C52" s="127"/>
      <c r="D52" s="132" t="s">
        <v>43</v>
      </c>
      <c r="E52" s="133">
        <f>E53</f>
        <v>49750.94</v>
      </c>
      <c r="F52" s="88"/>
      <c r="G52" s="88"/>
      <c r="H52" s="133">
        <f>H53</f>
        <v>49750.94</v>
      </c>
      <c r="I52" s="134">
        <f aca="true" t="shared" si="0" ref="I52:I58">H52/E52</f>
        <v>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 s="87" customFormat="1" ht="12.75">
      <c r="A53" s="135"/>
      <c r="B53" s="135"/>
      <c r="C53" s="136" t="s">
        <v>44</v>
      </c>
      <c r="D53" s="109" t="s">
        <v>45</v>
      </c>
      <c r="E53" s="137">
        <f>E54</f>
        <v>49750.94</v>
      </c>
      <c r="H53" s="137">
        <f>H54</f>
        <v>49750.94</v>
      </c>
      <c r="I53" s="98">
        <f t="shared" si="0"/>
        <v>1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1:37" s="87" customFormat="1" ht="12.75">
      <c r="A54" s="138"/>
      <c r="B54" s="138"/>
      <c r="C54" s="138"/>
      <c r="D54" s="139" t="s">
        <v>46</v>
      </c>
      <c r="E54" s="140">
        <f>SUM(E55)</f>
        <v>49750.94</v>
      </c>
      <c r="F54" s="141"/>
      <c r="G54" s="141"/>
      <c r="H54" s="140">
        <f>H55</f>
        <v>49750.94</v>
      </c>
      <c r="I54" s="142">
        <f t="shared" si="0"/>
        <v>1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 s="87" customFormat="1" ht="25.5">
      <c r="A55" s="129"/>
      <c r="B55" s="129"/>
      <c r="C55" s="129"/>
      <c r="D55" s="143" t="s">
        <v>47</v>
      </c>
      <c r="E55" s="144">
        <f>SUM(E56:E57)</f>
        <v>49750.94</v>
      </c>
      <c r="H55" s="145">
        <f>SUM(H56:H57)</f>
        <v>49750.94</v>
      </c>
      <c r="I55" s="213">
        <f t="shared" si="0"/>
        <v>1</v>
      </c>
      <c r="J55" s="86"/>
      <c r="K55" s="14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s="87" customFormat="1" ht="25.5">
      <c r="A56" s="129"/>
      <c r="B56" s="129"/>
      <c r="C56" s="129"/>
      <c r="D56" s="143" t="s">
        <v>48</v>
      </c>
      <c r="E56" s="144">
        <v>49450.94</v>
      </c>
      <c r="H56" s="144">
        <v>49450.94</v>
      </c>
      <c r="I56" s="213">
        <f t="shared" si="0"/>
        <v>1</v>
      </c>
      <c r="J56" s="86"/>
      <c r="K56" s="14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s="87" customFormat="1" ht="25.5">
      <c r="A57" s="129"/>
      <c r="B57" s="129"/>
      <c r="C57" s="129"/>
      <c r="D57" s="143" t="s">
        <v>49</v>
      </c>
      <c r="E57" s="144">
        <v>300</v>
      </c>
      <c r="H57" s="145">
        <v>300</v>
      </c>
      <c r="I57" s="213">
        <f t="shared" si="0"/>
        <v>1</v>
      </c>
      <c r="J57" s="86"/>
      <c r="K57" s="14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s="87" customFormat="1" ht="12.75">
      <c r="A58" s="130" t="s">
        <v>9</v>
      </c>
      <c r="B58" s="130">
        <v>750</v>
      </c>
      <c r="C58" s="130"/>
      <c r="D58" s="132" t="s">
        <v>50</v>
      </c>
      <c r="E58" s="147">
        <f>SUM(E60)</f>
        <v>71162</v>
      </c>
      <c r="H58" s="56">
        <f>SUM(H60)</f>
        <v>34823</v>
      </c>
      <c r="I58" s="134">
        <f t="shared" si="0"/>
        <v>0.48934824766026813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s="87" customFormat="1" ht="12.75">
      <c r="A59" s="148"/>
      <c r="B59" s="148"/>
      <c r="C59" s="148"/>
      <c r="D59" s="149"/>
      <c r="E59" s="150"/>
      <c r="H59" s="90"/>
      <c r="I59" s="90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s="87" customFormat="1" ht="12.75">
      <c r="A60" s="151"/>
      <c r="B60" s="151"/>
      <c r="C60" s="151">
        <v>75011</v>
      </c>
      <c r="D60" s="109" t="s">
        <v>34</v>
      </c>
      <c r="E60" s="152">
        <f>SUM(E61)</f>
        <v>71162</v>
      </c>
      <c r="F60" s="97"/>
      <c r="G60" s="97"/>
      <c r="H60" s="96">
        <f>H61</f>
        <v>34823</v>
      </c>
      <c r="I60" s="98">
        <f>H60/E60</f>
        <v>0.48934824766026813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s="87" customFormat="1" ht="15.75" customHeight="1">
      <c r="A61" s="153"/>
      <c r="B61" s="153"/>
      <c r="C61" s="153"/>
      <c r="D61" s="139" t="s">
        <v>51</v>
      </c>
      <c r="E61" s="154">
        <f>SUM(E62)</f>
        <v>71162</v>
      </c>
      <c r="F61" s="97"/>
      <c r="G61" s="97"/>
      <c r="H61" s="155">
        <f>H62</f>
        <v>34823</v>
      </c>
      <c r="I61" s="142">
        <f>H61/E61</f>
        <v>0.48934824766026813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9" s="86" customFormat="1" ht="25.5" customHeight="1">
      <c r="A62" s="156"/>
      <c r="B62" s="156"/>
      <c r="C62" s="156"/>
      <c r="D62" s="157" t="s">
        <v>47</v>
      </c>
      <c r="E62" s="158">
        <f>SUM(E63,E64)</f>
        <v>71162</v>
      </c>
      <c r="F62" s="159"/>
      <c r="G62" s="159"/>
      <c r="H62" s="158">
        <f>SUM(H63:H64)</f>
        <v>34823</v>
      </c>
      <c r="I62" s="160">
        <f>H62/E62</f>
        <v>0.48934824766026813</v>
      </c>
    </row>
    <row r="63" spans="1:9" s="86" customFormat="1" ht="28.5" customHeight="1">
      <c r="A63" s="156"/>
      <c r="B63" s="156"/>
      <c r="C63" s="156"/>
      <c r="D63" s="157" t="s">
        <v>52</v>
      </c>
      <c r="E63" s="158">
        <v>67683</v>
      </c>
      <c r="F63" s="159"/>
      <c r="G63" s="159"/>
      <c r="H63" s="158">
        <v>34823</v>
      </c>
      <c r="I63" s="160">
        <f>H63/E63</f>
        <v>0.5145014257642244</v>
      </c>
    </row>
    <row r="64" spans="1:9" s="86" customFormat="1" ht="26.25" customHeight="1">
      <c r="A64" s="156"/>
      <c r="B64" s="156"/>
      <c r="C64" s="156"/>
      <c r="D64" s="157" t="s">
        <v>53</v>
      </c>
      <c r="E64" s="158">
        <v>3479</v>
      </c>
      <c r="F64" s="159"/>
      <c r="G64" s="159"/>
      <c r="H64" s="158">
        <v>0</v>
      </c>
      <c r="I64" s="160">
        <f>H64/E64</f>
        <v>0</v>
      </c>
    </row>
    <row r="65" spans="1:37" s="2" customFormat="1" ht="17.25" customHeight="1">
      <c r="A65" s="161"/>
      <c r="B65" s="162"/>
      <c r="C65" s="162"/>
      <c r="D65" s="143"/>
      <c r="E65" s="163"/>
      <c r="H65" s="80"/>
      <c r="I65" s="8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s="2" customFormat="1" ht="51.75" customHeight="1">
      <c r="A66" s="130" t="s">
        <v>13</v>
      </c>
      <c r="B66" s="130">
        <v>751</v>
      </c>
      <c r="C66" s="130"/>
      <c r="D66" s="132" t="s">
        <v>17</v>
      </c>
      <c r="E66" s="147">
        <f>SUM(E68+E73)</f>
        <v>3200</v>
      </c>
      <c r="F66" s="164"/>
      <c r="G66" s="164"/>
      <c r="H66" s="165">
        <f>H67</f>
        <v>0</v>
      </c>
      <c r="I66" s="166">
        <f>H66/E66</f>
        <v>0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s="2" customFormat="1" ht="12.75">
      <c r="A67" s="161"/>
      <c r="B67" s="161"/>
      <c r="C67" s="161"/>
      <c r="D67" s="149"/>
      <c r="E67" s="167"/>
      <c r="F67" s="164"/>
      <c r="G67" s="164"/>
      <c r="H67" s="102"/>
      <c r="I67" s="168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s="2" customFormat="1" ht="38.25" customHeight="1">
      <c r="A68" s="151"/>
      <c r="B68" s="151"/>
      <c r="C68" s="151">
        <v>75101</v>
      </c>
      <c r="D68" s="109" t="s">
        <v>54</v>
      </c>
      <c r="E68" s="169">
        <f>SUM(E69)</f>
        <v>3200</v>
      </c>
      <c r="F68" s="164"/>
      <c r="G68" s="164"/>
      <c r="H68" s="170">
        <f>H69</f>
        <v>0</v>
      </c>
      <c r="I68" s="171">
        <f>H68/E68</f>
        <v>0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s="2" customFormat="1" ht="15.75" customHeight="1">
      <c r="A69" s="153"/>
      <c r="B69" s="153"/>
      <c r="C69" s="153"/>
      <c r="D69" s="139" t="s">
        <v>55</v>
      </c>
      <c r="E69" s="172">
        <f>SUM(E70)</f>
        <v>3200</v>
      </c>
      <c r="F69" s="164"/>
      <c r="G69" s="164"/>
      <c r="H69" s="173">
        <f>H70</f>
        <v>0</v>
      </c>
      <c r="I69" s="174">
        <f>H69/E69</f>
        <v>0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9" s="60" customFormat="1" ht="24" customHeight="1">
      <c r="A70" s="156"/>
      <c r="B70" s="156"/>
      <c r="C70" s="156"/>
      <c r="D70" s="157" t="s">
        <v>47</v>
      </c>
      <c r="E70" s="175">
        <f>SUM(E71)</f>
        <v>3200</v>
      </c>
      <c r="F70" s="176"/>
      <c r="G70" s="176"/>
      <c r="H70" s="177">
        <f>H71</f>
        <v>0</v>
      </c>
      <c r="I70" s="160">
        <f>H70/E70</f>
        <v>0</v>
      </c>
    </row>
    <row r="71" spans="1:9" s="60" customFormat="1" ht="27.75" customHeight="1">
      <c r="A71" s="156"/>
      <c r="B71" s="156"/>
      <c r="C71" s="156"/>
      <c r="D71" s="156" t="s">
        <v>56</v>
      </c>
      <c r="E71" s="175">
        <f>SUM(E72)</f>
        <v>3200</v>
      </c>
      <c r="F71" s="176"/>
      <c r="G71" s="176"/>
      <c r="H71" s="177">
        <f>H72</f>
        <v>0</v>
      </c>
      <c r="I71" s="160">
        <f>H71/E71</f>
        <v>0</v>
      </c>
    </row>
    <row r="72" spans="1:37" s="2" customFormat="1" ht="35.25" customHeight="1">
      <c r="A72" s="161"/>
      <c r="B72" s="161"/>
      <c r="C72" s="161"/>
      <c r="D72" s="178" t="s">
        <v>57</v>
      </c>
      <c r="E72" s="179">
        <v>3200</v>
      </c>
      <c r="F72" s="164"/>
      <c r="G72" s="164"/>
      <c r="H72" s="177">
        <v>0</v>
      </c>
      <c r="I72" s="160">
        <f>H72/E72</f>
        <v>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s="2" customFormat="1" ht="35.25" customHeight="1">
      <c r="A73" s="55"/>
      <c r="B73" s="55"/>
      <c r="C73" s="55"/>
      <c r="D73" s="55"/>
      <c r="E73" s="55"/>
      <c r="F73" s="55"/>
      <c r="G73" s="55"/>
      <c r="H73" s="55"/>
      <c r="I73" s="55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s="2" customFormat="1" ht="12.75" customHeight="1" hidden="1">
      <c r="A74"/>
      <c r="B74"/>
      <c r="C74"/>
      <c r="D74"/>
      <c r="E74"/>
      <c r="F74"/>
      <c r="G74"/>
      <c r="H74"/>
      <c r="I74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s="2" customFormat="1" ht="12.75" customHeight="1" hidden="1">
      <c r="A75"/>
      <c r="B75"/>
      <c r="C75"/>
      <c r="D75"/>
      <c r="E75"/>
      <c r="F75"/>
      <c r="G75"/>
      <c r="H75"/>
      <c r="I75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s="2" customFormat="1" ht="12.75" customHeight="1" hidden="1">
      <c r="A76"/>
      <c r="B76"/>
      <c r="C76"/>
      <c r="D76"/>
      <c r="E76"/>
      <c r="F76"/>
      <c r="G76"/>
      <c r="H76"/>
      <c r="I76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s="2" customFormat="1" ht="12.75">
      <c r="A77" s="161"/>
      <c r="B77" s="143"/>
      <c r="C77" s="143"/>
      <c r="D77" s="143"/>
      <c r="E77" s="163"/>
      <c r="H77" s="80"/>
      <c r="I77" s="8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s="2" customFormat="1" ht="12.75">
      <c r="A78" s="130" t="s">
        <v>16</v>
      </c>
      <c r="B78" s="132">
        <v>851</v>
      </c>
      <c r="C78" s="132"/>
      <c r="D78" s="132" t="s">
        <v>20</v>
      </c>
      <c r="E78" s="147">
        <f>E80</f>
        <v>168</v>
      </c>
      <c r="F78" s="180"/>
      <c r="G78" s="180"/>
      <c r="H78" s="56">
        <f>H80</f>
        <v>50</v>
      </c>
      <c r="I78" s="166">
        <f>H78/E78</f>
        <v>0.2976190476190476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s="2" customFormat="1" ht="12.75">
      <c r="A79" s="161"/>
      <c r="B79" s="143"/>
      <c r="C79" s="143"/>
      <c r="D79" s="143"/>
      <c r="E79" s="179"/>
      <c r="F79" s="164"/>
      <c r="G79" s="164"/>
      <c r="H79" s="102"/>
      <c r="I79" s="8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s="2" customFormat="1" ht="12.75">
      <c r="A80" s="151"/>
      <c r="B80" s="109"/>
      <c r="C80" s="181">
        <v>85195</v>
      </c>
      <c r="D80" s="109" t="s">
        <v>45</v>
      </c>
      <c r="E80" s="169">
        <f>E81</f>
        <v>168</v>
      </c>
      <c r="F80" s="164"/>
      <c r="G80" s="164"/>
      <c r="H80" s="182">
        <f>H81</f>
        <v>50</v>
      </c>
      <c r="I80" s="171">
        <f>H80/E80</f>
        <v>0.2976190476190476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s="2" customFormat="1" ht="12.75">
      <c r="A81" s="153"/>
      <c r="B81" s="139"/>
      <c r="C81" s="139"/>
      <c r="D81" s="139" t="s">
        <v>51</v>
      </c>
      <c r="E81" s="172">
        <f>SUM(E82)</f>
        <v>168</v>
      </c>
      <c r="F81" s="164"/>
      <c r="G81" s="164"/>
      <c r="H81" s="183">
        <f>H82</f>
        <v>50</v>
      </c>
      <c r="I81" s="174">
        <f>H81/E81</f>
        <v>0.2976190476190476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9" s="60" customFormat="1" ht="27" customHeight="1">
      <c r="A82" s="156"/>
      <c r="B82" s="157"/>
      <c r="C82" s="157"/>
      <c r="D82" s="157" t="s">
        <v>47</v>
      </c>
      <c r="E82" s="175">
        <f>SUM(E83)</f>
        <v>168</v>
      </c>
      <c r="F82" s="176"/>
      <c r="G82" s="176"/>
      <c r="H82" s="102">
        <f>H83</f>
        <v>50</v>
      </c>
      <c r="I82" s="160">
        <f>H82/E82</f>
        <v>0.2976190476190476</v>
      </c>
    </row>
    <row r="83" spans="1:9" s="60" customFormat="1" ht="38.25">
      <c r="A83" s="156"/>
      <c r="B83" s="157"/>
      <c r="C83" s="157"/>
      <c r="D83" s="156" t="s">
        <v>56</v>
      </c>
      <c r="E83" s="175">
        <f>SUM(E84)</f>
        <v>168</v>
      </c>
      <c r="F83" s="176"/>
      <c r="G83" s="176"/>
      <c r="H83" s="102">
        <f>H84</f>
        <v>50</v>
      </c>
      <c r="I83" s="160">
        <f>H83/E83</f>
        <v>0.2976190476190476</v>
      </c>
    </row>
    <row r="84" spans="1:37" s="2" customFormat="1" ht="12.75">
      <c r="A84" s="161"/>
      <c r="B84" s="143"/>
      <c r="C84" s="143"/>
      <c r="D84" s="143" t="s">
        <v>58</v>
      </c>
      <c r="E84" s="179">
        <v>168</v>
      </c>
      <c r="F84" s="164"/>
      <c r="G84" s="164"/>
      <c r="H84" s="102">
        <v>50</v>
      </c>
      <c r="I84" s="160">
        <f>H84/E84</f>
        <v>0.2976190476190476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s="2" customFormat="1" ht="12.75">
      <c r="A85" s="161"/>
      <c r="B85" s="143"/>
      <c r="C85" s="143"/>
      <c r="D85" s="143"/>
      <c r="E85" s="163"/>
      <c r="H85" s="80"/>
      <c r="I85" s="8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ht="12.75">
      <c r="A86" s="130" t="s">
        <v>19</v>
      </c>
      <c r="B86" s="130">
        <v>852</v>
      </c>
      <c r="C86" s="130"/>
      <c r="D86" s="132" t="s">
        <v>23</v>
      </c>
      <c r="E86" s="147">
        <f>E88+E101+E106</f>
        <v>2166556</v>
      </c>
      <c r="F86" s="184"/>
      <c r="G86" s="184"/>
      <c r="H86" s="56">
        <f>H88+H101+H106</f>
        <v>1109981.66</v>
      </c>
      <c r="I86" s="166">
        <f>H86/E86</f>
        <v>0.512325395697134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185"/>
      <c r="B87" s="185"/>
      <c r="C87" s="185"/>
      <c r="D87" s="186"/>
      <c r="E87" s="187"/>
      <c r="F87" s="184"/>
      <c r="G87" s="184"/>
      <c r="H87" s="54"/>
      <c r="I87" s="1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81" customHeight="1">
      <c r="A88" s="151"/>
      <c r="B88" s="151"/>
      <c r="C88" s="151">
        <v>85212</v>
      </c>
      <c r="D88" s="109" t="s">
        <v>36</v>
      </c>
      <c r="E88" s="169">
        <f>E89</f>
        <v>2132132</v>
      </c>
      <c r="F88" s="184"/>
      <c r="G88" s="184"/>
      <c r="H88" s="188">
        <f>H89</f>
        <v>1093303.66</v>
      </c>
      <c r="I88" s="171">
        <f aca="true" t="shared" si="1" ref="I88:I99">H88/E88</f>
        <v>0.5127748469606948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153"/>
      <c r="B89" s="153"/>
      <c r="C89" s="153"/>
      <c r="D89" s="139" t="s">
        <v>55</v>
      </c>
      <c r="E89" s="172">
        <f>E90+E97</f>
        <v>2132132</v>
      </c>
      <c r="F89" s="184"/>
      <c r="G89" s="184"/>
      <c r="H89" s="172">
        <f>SUM(H90+H97)</f>
        <v>1093303.66</v>
      </c>
      <c r="I89" s="174">
        <f t="shared" si="1"/>
        <v>0.5127748469606948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9" s="7" customFormat="1" ht="23.25" customHeight="1">
      <c r="A90" s="156"/>
      <c r="B90" s="156"/>
      <c r="C90" s="156"/>
      <c r="D90" s="157" t="s">
        <v>47</v>
      </c>
      <c r="E90" s="175">
        <f>E91+E95</f>
        <v>133552</v>
      </c>
      <c r="F90" s="189"/>
      <c r="G90" s="189"/>
      <c r="H90" s="175">
        <f>H91+H95</f>
        <v>93447.16</v>
      </c>
      <c r="I90" s="160">
        <f t="shared" si="1"/>
        <v>0.6997061818617467</v>
      </c>
    </row>
    <row r="91" spans="1:9" s="7" customFormat="1" ht="29.25" customHeight="1">
      <c r="A91" s="156"/>
      <c r="B91" s="156"/>
      <c r="C91" s="156"/>
      <c r="D91" s="157" t="s">
        <v>59</v>
      </c>
      <c r="E91" s="175">
        <f>SUM(E92:E94)</f>
        <v>123137</v>
      </c>
      <c r="F91" s="189"/>
      <c r="G91" s="189"/>
      <c r="H91" s="190">
        <f>SUM(H92:H94)</f>
        <v>88183.64</v>
      </c>
      <c r="I91" s="160">
        <f t="shared" si="1"/>
        <v>0.7161425079383126</v>
      </c>
    </row>
    <row r="92" spans="1:37" ht="26.25" customHeight="1">
      <c r="A92" s="161"/>
      <c r="B92" s="161"/>
      <c r="C92" s="161"/>
      <c r="D92" s="191" t="s">
        <v>60</v>
      </c>
      <c r="E92" s="192">
        <v>63696</v>
      </c>
      <c r="F92" s="184"/>
      <c r="G92" s="184"/>
      <c r="H92" s="190">
        <v>55681.77</v>
      </c>
      <c r="I92" s="160">
        <f t="shared" si="1"/>
        <v>0.8741800113036925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32.25" customHeight="1">
      <c r="A93" s="161"/>
      <c r="B93" s="161"/>
      <c r="C93" s="161"/>
      <c r="D93" s="191" t="s">
        <v>61</v>
      </c>
      <c r="E93" s="192">
        <v>50000</v>
      </c>
      <c r="F93" s="184"/>
      <c r="G93" s="184"/>
      <c r="H93" s="190">
        <v>27783.57</v>
      </c>
      <c r="I93" s="160">
        <f t="shared" si="1"/>
        <v>0.5556714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32.25" customHeight="1">
      <c r="A94" s="161"/>
      <c r="B94" s="161"/>
      <c r="C94" s="161"/>
      <c r="D94" s="191" t="s">
        <v>62</v>
      </c>
      <c r="E94" s="192">
        <v>9441</v>
      </c>
      <c r="F94" s="184"/>
      <c r="G94" s="184"/>
      <c r="H94" s="190">
        <v>4718.3</v>
      </c>
      <c r="I94" s="160">
        <f t="shared" si="1"/>
        <v>0.4997669738375172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9" s="7" customFormat="1" ht="30.75" customHeight="1">
      <c r="A95" s="156"/>
      <c r="B95" s="156"/>
      <c r="C95" s="156"/>
      <c r="D95" s="156" t="s">
        <v>53</v>
      </c>
      <c r="E95" s="193">
        <f>SUM(E96:E96)</f>
        <v>10415</v>
      </c>
      <c r="F95" s="189"/>
      <c r="G95" s="189"/>
      <c r="H95" s="194">
        <f>SUM(H96:H96)</f>
        <v>5263.52</v>
      </c>
      <c r="I95" s="160">
        <f t="shared" si="1"/>
        <v>0.5053787806048968</v>
      </c>
    </row>
    <row r="96" spans="1:9" s="7" customFormat="1" ht="15" customHeight="1">
      <c r="A96" s="156"/>
      <c r="B96" s="156"/>
      <c r="C96" s="156"/>
      <c r="D96" s="156" t="s">
        <v>63</v>
      </c>
      <c r="E96" s="193">
        <v>10415</v>
      </c>
      <c r="F96" s="189"/>
      <c r="G96" s="189"/>
      <c r="H96" s="194">
        <v>5263.52</v>
      </c>
      <c r="I96" s="160">
        <f t="shared" si="1"/>
        <v>0.5053787806048968</v>
      </c>
    </row>
    <row r="97" spans="1:9" s="7" customFormat="1" ht="28.5" customHeight="1">
      <c r="A97" s="156"/>
      <c r="B97" s="156"/>
      <c r="C97" s="156"/>
      <c r="D97" s="156" t="s">
        <v>64</v>
      </c>
      <c r="E97" s="193">
        <f>SUM(E98:E99)</f>
        <v>1998580</v>
      </c>
      <c r="F97" s="189"/>
      <c r="G97" s="189"/>
      <c r="H97" s="190">
        <f>H99+H98</f>
        <v>999856.5</v>
      </c>
      <c r="I97" s="160">
        <f t="shared" si="1"/>
        <v>0.5002834512503878</v>
      </c>
    </row>
    <row r="98" spans="1:9" s="7" customFormat="1" ht="24.75" customHeight="1">
      <c r="A98" s="161"/>
      <c r="B98" s="161"/>
      <c r="C98" s="161"/>
      <c r="D98" s="191" t="s">
        <v>65</v>
      </c>
      <c r="E98" s="192">
        <v>1647580</v>
      </c>
      <c r="F98" s="184"/>
      <c r="G98" s="184"/>
      <c r="H98" s="190">
        <v>842579.7</v>
      </c>
      <c r="I98" s="160">
        <f t="shared" si="1"/>
        <v>0.5114044234574345</v>
      </c>
    </row>
    <row r="99" spans="1:37" ht="12.75">
      <c r="A99" s="161"/>
      <c r="B99" s="161"/>
      <c r="C99" s="161"/>
      <c r="D99" s="191" t="s">
        <v>66</v>
      </c>
      <c r="E99" s="192">
        <v>351000</v>
      </c>
      <c r="F99" s="184"/>
      <c r="G99" s="184"/>
      <c r="H99" s="54">
        <v>157276.8</v>
      </c>
      <c r="I99" s="160">
        <f t="shared" si="1"/>
        <v>0.44808205128205125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148"/>
      <c r="B100" s="148"/>
      <c r="C100" s="148"/>
      <c r="D100" s="178"/>
      <c r="E100" s="195"/>
      <c r="H100" s="16"/>
      <c r="I100" s="1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02">
      <c r="A101" s="151"/>
      <c r="B101" s="151"/>
      <c r="C101" s="151">
        <v>85213</v>
      </c>
      <c r="D101" s="109" t="s">
        <v>67</v>
      </c>
      <c r="E101" s="169">
        <f>SUM(E102)</f>
        <v>7324</v>
      </c>
      <c r="F101" s="184"/>
      <c r="G101" s="184"/>
      <c r="H101" s="188">
        <f>H102</f>
        <v>3978</v>
      </c>
      <c r="I101" s="171">
        <f aca="true" t="shared" si="2" ref="I101:I112">H101/E101</f>
        <v>0.5431458219552158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87" customHeight="1">
      <c r="A102" s="153"/>
      <c r="B102" s="153"/>
      <c r="C102" s="153"/>
      <c r="D102" s="139" t="s">
        <v>51</v>
      </c>
      <c r="E102" s="172">
        <f>SUM(E103)</f>
        <v>7324</v>
      </c>
      <c r="F102" s="184"/>
      <c r="G102" s="184"/>
      <c r="H102" s="196">
        <f>H103</f>
        <v>3978</v>
      </c>
      <c r="I102" s="174">
        <f t="shared" si="2"/>
        <v>0.5431458219552158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5.5">
      <c r="A103" s="156"/>
      <c r="B103" s="156"/>
      <c r="C103" s="156"/>
      <c r="D103" s="157" t="s">
        <v>47</v>
      </c>
      <c r="E103" s="175">
        <f>SUM(E104)</f>
        <v>7324</v>
      </c>
      <c r="F103" s="189"/>
      <c r="G103" s="189"/>
      <c r="H103" s="190">
        <f>H104</f>
        <v>3978</v>
      </c>
      <c r="I103" s="160">
        <f t="shared" si="2"/>
        <v>0.5431458219552158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9" s="7" customFormat="1" ht="37.5" customHeight="1">
      <c r="A104" s="156"/>
      <c r="B104" s="156"/>
      <c r="C104" s="156"/>
      <c r="D104" s="214" t="s">
        <v>73</v>
      </c>
      <c r="E104" s="175">
        <f>SUM(E105)</f>
        <v>7324</v>
      </c>
      <c r="F104" s="189"/>
      <c r="G104" s="189"/>
      <c r="H104" s="190">
        <f>H105</f>
        <v>3978</v>
      </c>
      <c r="I104" s="160">
        <f t="shared" si="2"/>
        <v>0.5431458219552158</v>
      </c>
    </row>
    <row r="105" spans="1:9" s="7" customFormat="1" ht="26.25" customHeight="1">
      <c r="A105" s="161"/>
      <c r="B105" s="161"/>
      <c r="C105" s="161"/>
      <c r="D105" s="143" t="s">
        <v>68</v>
      </c>
      <c r="E105" s="179">
        <v>7324</v>
      </c>
      <c r="F105" s="184"/>
      <c r="G105" s="184"/>
      <c r="H105" s="190">
        <v>3978</v>
      </c>
      <c r="I105" s="160">
        <f t="shared" si="2"/>
        <v>0.5431458219552158</v>
      </c>
    </row>
    <row r="106" spans="1:37" ht="24.75" customHeight="1">
      <c r="A106" s="197"/>
      <c r="B106" s="197"/>
      <c r="C106" s="151">
        <v>85295</v>
      </c>
      <c r="D106" s="109" t="s">
        <v>45</v>
      </c>
      <c r="E106" s="198">
        <f>E107</f>
        <v>27100</v>
      </c>
      <c r="F106" s="199"/>
      <c r="G106" s="199"/>
      <c r="H106" s="198">
        <f>H107</f>
        <v>12700</v>
      </c>
      <c r="I106" s="200">
        <f t="shared" si="2"/>
        <v>0.46863468634686345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.75" customHeight="1">
      <c r="A107" s="153"/>
      <c r="B107" s="153"/>
      <c r="C107" s="153"/>
      <c r="D107" s="139" t="s">
        <v>46</v>
      </c>
      <c r="E107" s="201">
        <f>SUM(E109)</f>
        <v>27100</v>
      </c>
      <c r="F107" s="202"/>
      <c r="G107" s="202"/>
      <c r="H107" s="201">
        <f>SUM(H109)</f>
        <v>12700</v>
      </c>
      <c r="I107" s="174">
        <f t="shared" si="2"/>
        <v>0.46863468634686345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.75" customHeight="1">
      <c r="A108" s="156"/>
      <c r="B108" s="156"/>
      <c r="C108" s="156"/>
      <c r="D108" s="157" t="s">
        <v>47</v>
      </c>
      <c r="E108" s="203">
        <f>SUM(E109+E111)</f>
        <v>27910</v>
      </c>
      <c r="F108" s="204"/>
      <c r="G108" s="204"/>
      <c r="H108" s="203">
        <f>SUM(H109+H111)</f>
        <v>13078</v>
      </c>
      <c r="I108" s="160">
        <f t="shared" si="2"/>
        <v>0.4685775707631673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7.75" customHeight="1">
      <c r="A109" s="161"/>
      <c r="B109" s="161"/>
      <c r="C109" s="161"/>
      <c r="D109" s="143" t="s">
        <v>69</v>
      </c>
      <c r="E109" s="205">
        <f>E110</f>
        <v>27100</v>
      </c>
      <c r="F109" s="206"/>
      <c r="G109" s="206"/>
      <c r="H109" s="203">
        <f>H110</f>
        <v>12700</v>
      </c>
      <c r="I109" s="160">
        <f t="shared" si="2"/>
        <v>0.46863468634686345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7.75" customHeight="1">
      <c r="A110" s="161"/>
      <c r="B110" s="161"/>
      <c r="C110" s="161"/>
      <c r="D110" s="207" t="s">
        <v>70</v>
      </c>
      <c r="E110" s="208">
        <v>27100</v>
      </c>
      <c r="F110" s="206"/>
      <c r="G110" s="206"/>
      <c r="H110" s="73">
        <v>12700</v>
      </c>
      <c r="I110" s="160">
        <f t="shared" si="2"/>
        <v>0.46863468634686345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1.5" customHeight="1">
      <c r="A111" s="209"/>
      <c r="B111" s="209"/>
      <c r="C111" s="209"/>
      <c r="D111" s="207" t="s">
        <v>71</v>
      </c>
      <c r="E111" s="208">
        <v>810</v>
      </c>
      <c r="F111" s="206"/>
      <c r="G111" s="206"/>
      <c r="H111" s="73">
        <v>378</v>
      </c>
      <c r="I111" s="160">
        <f t="shared" si="2"/>
        <v>0.4666666666666667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5.5">
      <c r="A112" s="210"/>
      <c r="B112" s="210"/>
      <c r="C112" s="210"/>
      <c r="D112" s="132" t="s">
        <v>72</v>
      </c>
      <c r="E112" s="211">
        <f>E52+E58+E66+E78+E86</f>
        <v>2290836.94</v>
      </c>
      <c r="F112" s="212"/>
      <c r="G112" s="212"/>
      <c r="H112" s="147">
        <f>H52+H58+H66+H78+H86</f>
        <v>1194605.5999999999</v>
      </c>
      <c r="I112" s="166">
        <f t="shared" si="2"/>
        <v>0.5214712488441015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8:37" ht="12.75"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8:37" ht="12.75"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8:37" ht="12.75"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8:37" ht="12.75"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8:37" ht="12.75"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8:37" ht="12.75"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0:37" ht="12.75"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</sheetData>
  <sheetProtection/>
  <mergeCells count="6">
    <mergeCell ref="A34:I34"/>
    <mergeCell ref="A48:I48"/>
    <mergeCell ref="A2:I2"/>
    <mergeCell ref="A3:I3"/>
    <mergeCell ref="A5:I5"/>
    <mergeCell ref="A7:H7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dcterms:modified xsi:type="dcterms:W3CDTF">2013-09-03T11:46:46Z</dcterms:modified>
  <cp:category/>
  <cp:version/>
  <cp:contentType/>
  <cp:contentStatus/>
</cp:coreProperties>
</file>