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Wydatki" sheetId="1" r:id="rId1"/>
    <sheet name="Arkusz1" sheetId="2" state="hidden" r:id="rId2"/>
    <sheet name="GFOSiGW" sheetId="3" state="hidden" r:id="rId3"/>
  </sheets>
  <definedNames>
    <definedName name="_xlnm.Print_Area" localSheetId="0">'Wydatki'!$A$1:$G$1036</definedName>
    <definedName name="_xlnm.Print_Titles" localSheetId="0">'Wydatki'!$7:$8</definedName>
  </definedNames>
  <calcPr fullCalcOnLoad="1"/>
</workbook>
</file>

<file path=xl/sharedStrings.xml><?xml version="1.0" encoding="utf-8"?>
<sst xmlns="http://schemas.openxmlformats.org/spreadsheetml/2006/main" count="1080" uniqueCount="433">
  <si>
    <t>71004</t>
  </si>
  <si>
    <t>85195</t>
  </si>
  <si>
    <t>Dział</t>
  </si>
  <si>
    <t>1.</t>
  </si>
  <si>
    <t>2.</t>
  </si>
  <si>
    <t>Gospodarka mieszkaniowa</t>
  </si>
  <si>
    <t>4.</t>
  </si>
  <si>
    <t>Działalność usługowa</t>
  </si>
  <si>
    <t>5.</t>
  </si>
  <si>
    <t>Administracja publiczna</t>
  </si>
  <si>
    <t>7.</t>
  </si>
  <si>
    <t>8.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</si>
  <si>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</si>
  <si>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</si>
  <si>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</si>
  <si>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</si>
  <si>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</si>
  <si>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 xml:space="preserve">Lp. </t>
  </si>
  <si>
    <t>Rolnictwo i łowiectwo</t>
  </si>
  <si>
    <t>Rozdział</t>
  </si>
  <si>
    <t>Nazwa</t>
  </si>
  <si>
    <t>Wydatki bieżące:</t>
  </si>
  <si>
    <t>Izby Rolnicze</t>
  </si>
  <si>
    <t>Pozostała działalność</t>
  </si>
  <si>
    <t>* Wydatki bieżące:</t>
  </si>
  <si>
    <t>Transport i łączność</t>
  </si>
  <si>
    <t>Drogi publiczne gminne</t>
  </si>
  <si>
    <t>* Wydatki bieżące</t>
  </si>
  <si>
    <t>Ochotnicze straże pożarne</t>
  </si>
  <si>
    <t>Obrona cywilna</t>
  </si>
  <si>
    <t>Obsługa długu publicznego</t>
  </si>
  <si>
    <t>Przeciwdziałanie alkoholizmowi</t>
  </si>
  <si>
    <t xml:space="preserve">* Wydatki bieżące: </t>
  </si>
  <si>
    <t>Dodatki mieszkaniowe</t>
  </si>
  <si>
    <t>Rezerwy ogólne i celowe</t>
  </si>
  <si>
    <t>Ośrodki pomocy społecznej</t>
  </si>
  <si>
    <t>Oczyszczanie miast i wsi</t>
  </si>
  <si>
    <t>Oświetlenie ulic, placów i dróg</t>
  </si>
  <si>
    <t>* Wydatki majątkowe:</t>
  </si>
  <si>
    <t>Biblioteki</t>
  </si>
  <si>
    <t>Kultura i ochrona dziedzictwa narodowego</t>
  </si>
  <si>
    <t>RAZEM WYDATKI</t>
  </si>
  <si>
    <t>Szkoły podstawowe</t>
  </si>
  <si>
    <t>Dowożenie uczniów do szkół</t>
  </si>
  <si>
    <t>Gospodarka gruntami i nieruchomościami</t>
  </si>
  <si>
    <t>Pomoc społeczna</t>
  </si>
  <si>
    <t>Bezpieczeństwo publiczne i ochrona przeciwpożarowa</t>
  </si>
  <si>
    <t>Dokształcanie i doskonalenie nauczycieli</t>
  </si>
  <si>
    <t>Utrzymanie zieleni w miastach i gminach</t>
  </si>
  <si>
    <t>Domy i ośrodki kultury, świetlice i kluby</t>
  </si>
  <si>
    <t>Zał.Nr......do</t>
  </si>
  <si>
    <t>Spółki wodne</t>
  </si>
  <si>
    <t>01009</t>
  </si>
  <si>
    <t>010</t>
  </si>
  <si>
    <t>01030</t>
  </si>
  <si>
    <t>Rady gmin (miast i miast na prawach powiatu)</t>
  </si>
  <si>
    <t>Urzędy gmin (miast i miast na prawach powiatu)</t>
  </si>
  <si>
    <t>Urzędy naczelnych organów władzy państwowej, kontroli i ochrony prawa</t>
  </si>
  <si>
    <t>Urzędy naczelnych organów władzy państwowej, kontroli i ochrony prawa oraz sądownictwa</t>
  </si>
  <si>
    <t>Gimnazja:</t>
  </si>
  <si>
    <t>Świetlice szkolne:</t>
  </si>
  <si>
    <t>92601</t>
  </si>
  <si>
    <t>Obiekty sportowe</t>
  </si>
  <si>
    <t>60004</t>
  </si>
  <si>
    <t>Lokalny transport zbiorowy</t>
  </si>
  <si>
    <t>60013</t>
  </si>
  <si>
    <t>Drogi publiczne wojewódzkie</t>
  </si>
  <si>
    <t>85202</t>
  </si>
  <si>
    <t>Domy pomocy społecznej</t>
  </si>
  <si>
    <t>75075</t>
  </si>
  <si>
    <t>Promocja jednostek samorządu terytorialnego</t>
  </si>
  <si>
    <t xml:space="preserve">Urzędy wojewódzkie </t>
  </si>
  <si>
    <t>Obsługa papierów wartościowych, kredytów i pożyczek jednostek samorządu terytorialnego</t>
  </si>
  <si>
    <t>Zasiłki i pomoc w naturze oraz składki na ubezpieczenia emerytalne i rentowe</t>
  </si>
  <si>
    <t>85415</t>
  </si>
  <si>
    <t>Pomoc materialna dla uczniów</t>
  </si>
  <si>
    <t>Plany zagospodarowania przestrzennego</t>
  </si>
  <si>
    <t>85153</t>
  </si>
  <si>
    <t>85228</t>
  </si>
  <si>
    <t>Usługi opiekuńcze i specjalistyczne usługi opiekuńcze</t>
  </si>
  <si>
    <t>Zwalczanie narkomanii</t>
  </si>
  <si>
    <t>Przedszkola</t>
  </si>
  <si>
    <t>80148</t>
  </si>
  <si>
    <t>Składki na ubezpieczenia zdrowotne opłacane za osoby pobierające niektóre świadczenia z pomocy społecznej, niektóre świadczenia rodzinne oraz za osoby uczestniczące w zajęciach w centrum integracji społecznej</t>
  </si>
  <si>
    <t>75495</t>
  </si>
  <si>
    <t>11.</t>
  </si>
  <si>
    <t>75704</t>
  </si>
  <si>
    <t>Rozliczenia z tytułu poręczeń i gwarancji udzielonych przez Skarb Państwa lub jednostkę samorządu terytorialnego</t>
  </si>
  <si>
    <t>14.</t>
  </si>
  <si>
    <t>15.</t>
  </si>
  <si>
    <t>16.</t>
  </si>
  <si>
    <t>17.</t>
  </si>
  <si>
    <t>18.</t>
  </si>
  <si>
    <t>71035</t>
  </si>
  <si>
    <t>Cmentarze</t>
  </si>
  <si>
    <t>Plan (w złotych i groszach)</t>
  </si>
  <si>
    <t>92605</t>
  </si>
  <si>
    <t>92695</t>
  </si>
  <si>
    <t>a) Dotacja - przelew środków do Izby Rolniczej w Katowicach - 2% uzyskanych wpływów z podatku rolnego</t>
  </si>
  <si>
    <t xml:space="preserve">a) Dotacja z budżetu dla Miasta Rybnik do przewozów  pasażerskich </t>
  </si>
  <si>
    <t>a) Zakup usług komunikacyjnych od PKS Racibórz</t>
  </si>
  <si>
    <t>1. Dotacje na zadania bieżące:</t>
  </si>
  <si>
    <t>1. Wydatki jednostek budżetowych, w tym na:</t>
  </si>
  <si>
    <t>2. Wydatki jednostek budżetowych, w tym na:</t>
  </si>
  <si>
    <t>a) Za zajęcie pasa drogowego</t>
  </si>
  <si>
    <t>1.1. Wynagrodzenia i składki od nich naliczane</t>
  </si>
  <si>
    <t>1.2. Wydatki związane z realizacją ich statutowych zadań</t>
  </si>
  <si>
    <t>1.1. Wydatki związane z realizacją ich statutowych zadań</t>
  </si>
  <si>
    <t>1. Świadczenia na rzecz osób fizycznych</t>
  </si>
  <si>
    <t xml:space="preserve">a) Diety dla radnych </t>
  </si>
  <si>
    <t>3. Świadczenia na rzecz osób fizycznych</t>
  </si>
  <si>
    <t>a) Diety dla sołtysów za udział w sesjach Rady   Miejskiej</t>
  </si>
  <si>
    <t>a) Współpraca z gminami partnerskimi</t>
  </si>
  <si>
    <t>c) Inne zadania</t>
  </si>
  <si>
    <t>b) Składki i opłaty na rzecz stowarzyszeń do których należy gmina</t>
  </si>
  <si>
    <t>b) Pozostałe wydatki</t>
  </si>
  <si>
    <t>a) Wydatki związane z monitoringiem miasta</t>
  </si>
  <si>
    <t>a) Odsetki od pożyczek i kredytów</t>
  </si>
  <si>
    <t>a) Rezerwa ogólna</t>
  </si>
  <si>
    <t>c) Rezerwa celowa na realizację zadań własnych z zakresu zarządzania kryzysowego</t>
  </si>
  <si>
    <t>a) Dotacja podmiotowa z budżetu dla niepublicznej jednostki systemu oświaty</t>
  </si>
  <si>
    <t>2. Świadczenia na rzecz osób fizycznych</t>
  </si>
  <si>
    <t>a) Odpis na ZFŚS</t>
  </si>
  <si>
    <t>a) Pozostałe wydatki</t>
  </si>
  <si>
    <t>a) Dotacja celowa z budżetu gminy dla Miejskiej Spółki Wodnej w Kuźni Raciborskiej - utrzymanie i konserwacja urządzeń melioracji wodnych, szczegółowych</t>
  </si>
  <si>
    <t>a) Dotacja przedmiotowa dla zakładu budżetowego - utrzymanie 1m² powierzchni targowiska</t>
  </si>
  <si>
    <t>a) Realizacja programów zdrowotnych</t>
  </si>
  <si>
    <t xml:space="preserve">a) Wydatki związane z opłatami za pobyt osób w domach pomocy społecznej </t>
  </si>
  <si>
    <t>a) Świadczenia społeczne</t>
  </si>
  <si>
    <t>b) Fundusz alimentacyjny</t>
  </si>
  <si>
    <t>a) Składki na ubezpieczenia zdrowotne</t>
  </si>
  <si>
    <t>85216</t>
  </si>
  <si>
    <t>Zasiłki stałe</t>
  </si>
  <si>
    <t xml:space="preserve">a) Dotacja podmiotowa z budżetu dla instytucji kultury </t>
  </si>
  <si>
    <t>a) Dotacja podmiotowa z budżetu dla  instytucji kultury</t>
  </si>
  <si>
    <t>a) Wypłaty z tytułu poręczeń</t>
  </si>
  <si>
    <t>a) Środki na prowadzenie i aktualizację stałego rejestru wyborców</t>
  </si>
  <si>
    <t>925</t>
  </si>
  <si>
    <t>Ogrody botaniczne i zoologiczne oraz naturalne obszary i obiekty chronionej przyrody</t>
  </si>
  <si>
    <t>92503</t>
  </si>
  <si>
    <t>Rezerwaty i pomniki przyrody</t>
  </si>
  <si>
    <t>Świadczenia rodzinne, świadczenie z funduszu alimentacyjnego oraz składki na ubezpieczenia emerytalne i rentowe z ubezpieczenia społecznego</t>
  </si>
  <si>
    <t>1. Dotacje na zadania bieżące, w tym:</t>
  </si>
  <si>
    <t>1.1. Wydatki związane z realizacją ich statutowych zadań, w tym:</t>
  </si>
  <si>
    <t>2.1. Wydatki związane z realizacją ich statutowych zadań, w tym:</t>
  </si>
  <si>
    <t>1.2. Wydatki związane z realizacją ich statutowych zadań, w tym:</t>
  </si>
  <si>
    <t>a) Nabycie gruntów</t>
  </si>
  <si>
    <t>1. Świadczenia na rzecz osób fizycznych, w tym:</t>
  </si>
  <si>
    <t>2.1. Wydatki związane z realizacją ich statutowych zadań</t>
  </si>
  <si>
    <t>1. Inwestycje i zakupy inwestycyjne, w tym:</t>
  </si>
  <si>
    <t>1.1. Wynagrodzenia i składki od nich naliczane, w tym:</t>
  </si>
  <si>
    <t>1. Obsługa długu jednostki samorządu terytorialnego, w tym:</t>
  </si>
  <si>
    <t>2. Dotacje na zadania bieżące, w tym:</t>
  </si>
  <si>
    <t>3. Dotacje na zadania bieżące, w tym:</t>
  </si>
  <si>
    <t>2. Świadczenia na rzecz osób fizycznych, w tym:</t>
  </si>
  <si>
    <t>1. Wypłaty z tytułu poręczeń i gwarancji udzielonych przez jednostkę samorządu terytorialnego, przypadające do spłaty w danym roku budżetowym, w tym:</t>
  </si>
  <si>
    <t>a) Zwrot dotacji wykorzystanych niezgodnie z przeznaczeniem lub pobranych w nadmiernej wysokości</t>
  </si>
  <si>
    <t>b) Rezerwa na wydatki, których szczegółowy podział na pozycje klasyfikacji budżetowej nie może być dokonany w okresie opracowywania budżetu jednostki samorządu terytorialnego</t>
  </si>
  <si>
    <t>2.1. Wynagrodzenia i składki od nich naliczane</t>
  </si>
  <si>
    <t>2.2. Wydatki związane z realizacją ich statutowych zadań</t>
  </si>
  <si>
    <t>a) Dotacje celowe dla podmiotów nie zaliczonych do sektora finansów publicznych</t>
  </si>
  <si>
    <t>a) Dotacje dla podmiotów nie zaliczonych do sektora finansów publicznych</t>
  </si>
  <si>
    <t>90002</t>
  </si>
  <si>
    <t>Gospodarka odpadami</t>
  </si>
  <si>
    <t>c) Likwidacja dzikich wysypisk śmieci</t>
  </si>
  <si>
    <t>a) Wykonanie zabiegów pielęgnacyjnych na pomnikach przyrody</t>
  </si>
  <si>
    <t>Przedszkole Nr 2 w Kuźni Raciborskiej</t>
  </si>
  <si>
    <t>Przedszkole w Rudach</t>
  </si>
  <si>
    <t>ZSO w Rudach</t>
  </si>
  <si>
    <t>Stołówka Zespołu Szkół Ogólnokształcących w Rudach</t>
  </si>
  <si>
    <t>Świetlica Zespołu Szkół Ogólnokształcących w Rudach:</t>
  </si>
  <si>
    <t>Przedszkole Nr 1 w Kuźni Raciborskiej z Ośrodkiem Zamiejscowym w Turzu</t>
  </si>
  <si>
    <t>Przedszkole Nr 1 w Kuźni Raciborskiej z Oddziałem Zamiejscowym w Turzu</t>
  </si>
  <si>
    <t>w tym jednostki realizujące zadania:</t>
  </si>
  <si>
    <t>Stołówki szkolne i przedszkolne</t>
  </si>
  <si>
    <t>a) Dotacje celowe na wspieranie rozwoju sportu  na terenie Gminy Kuźnia Raciborska</t>
  </si>
  <si>
    <t>Kultura fizyczna</t>
  </si>
  <si>
    <t xml:space="preserve">Zadania w zakresie kultury fizycznej </t>
  </si>
  <si>
    <t>85204</t>
  </si>
  <si>
    <t>Rodziny zastępcze</t>
  </si>
  <si>
    <t>a) Dotacja celowa z budżetu na realizację zadań zleconych w formie "małych grantów"</t>
  </si>
  <si>
    <t>1.1. Wydatki związane z realizacją ich statutowych zadań:</t>
  </si>
  <si>
    <t>a) Świadczenia rodzinne</t>
  </si>
  <si>
    <t>b) Świadczenia rodzinne</t>
  </si>
  <si>
    <t>c) Fundusz alimentacyjny</t>
  </si>
  <si>
    <t>b) Pozostałe wynagrodzenia</t>
  </si>
  <si>
    <t>Wydatki majątkowe.</t>
  </si>
  <si>
    <t>75421</t>
  </si>
  <si>
    <t>Zarządzanie kryzysowe</t>
  </si>
  <si>
    <t>a) Zakup usług pozostałych (odbiór i utylizacja  padliny)</t>
  </si>
  <si>
    <t xml:space="preserve">b) Edukacja ekologiczna </t>
  </si>
  <si>
    <t>a) Pozostałe wynagrodzenia</t>
  </si>
  <si>
    <t>2.2. Wydatki związane z realizacją ich statutowych zadań, w tym:</t>
  </si>
  <si>
    <t>2.1. Wynagrodzenia i składki od nich naliczane, w tym:</t>
  </si>
  <si>
    <t>a) Wynagrodzenia agencyjno-prowizyjne (inkaso)</t>
  </si>
  <si>
    <t>b) Wynagrodzenia z tytułu umów zleceń</t>
  </si>
  <si>
    <t xml:space="preserve">a) Program YOUNGSTER </t>
  </si>
  <si>
    <t>10.</t>
  </si>
  <si>
    <t>a) Zakup worków na śmieci na Akcję Sprzątania Świata</t>
  </si>
  <si>
    <t>b) Przeprowadzenie Akcji Sprzątania Świata oraz Dnia Święta Ziemi</t>
  </si>
  <si>
    <t>a) Utrzymanie drzewostanu i zieleni na terenach Gminy Kuźnia Raciborska</t>
  </si>
  <si>
    <t>a) Utrzymanie obiektów gminnych</t>
  </si>
  <si>
    <t>a) Dotacja przedmiotowa z budżetu dla zakładu budżetowego - utrzymanie, remonty oraz naprawy  1 m² powierzchni budynków i mieszkań komunalnych</t>
  </si>
  <si>
    <t>a) Dotacja przedmiotowa z budżetu dla zakładu budżetowego na pielęgnacje i utrzymanie 1 m² terenów zieleni stanowiących własność Gminy Kuźnia Raciborska</t>
  </si>
  <si>
    <t>ZSO w Kuźni Raciborskiej</t>
  </si>
  <si>
    <t>Świetlica ZSO w Kuźni Raciborskiej:</t>
  </si>
  <si>
    <t>752</t>
  </si>
  <si>
    <t>75212</t>
  </si>
  <si>
    <t>Pozostałe wydatki obronne</t>
  </si>
  <si>
    <t>Obrona narodowa</t>
  </si>
  <si>
    <t xml:space="preserve">e) Pozostałe wydatki - dotyczące bezdomnych i odebranych zwierząt </t>
  </si>
  <si>
    <t>d) Utrzymanie szaletu w Rudach</t>
  </si>
  <si>
    <t>Stołówka Zespołu Szkół Ogólnokształcących w Kuźni Raciborskiej</t>
  </si>
  <si>
    <t xml:space="preserve">a) Pozostałe wydatki </t>
  </si>
  <si>
    <t>f) Aktualizacja Programu Ochrony Środowiska</t>
  </si>
  <si>
    <t>a) Wydatki związane z gospodarką śmieciową</t>
  </si>
  <si>
    <t>b) Przeprowadzenie zbiórki odpadów niebezpiecznych</t>
  </si>
  <si>
    <t>92120</t>
  </si>
  <si>
    <t>Ochrona zabytków i opieka nad zabytkami</t>
  </si>
  <si>
    <t>a) Opracowanie Gminnej Ewidencji Zabytków oraz Gminnego Programu Ochrony nad Zabytkami</t>
  </si>
  <si>
    <t>85206</t>
  </si>
  <si>
    <t>Wspieranie rodziny</t>
  </si>
  <si>
    <t>c) Zasiłek dla opiekuna</t>
  </si>
  <si>
    <t>- podopiecznych</t>
  </si>
  <si>
    <t>- zasiłek dla opiekuna</t>
  </si>
  <si>
    <t>a) Składki na ubezpieczenia społeczne, w tym:</t>
  </si>
  <si>
    <t>d) Zasiłek dla opiekuna</t>
  </si>
  <si>
    <t xml:space="preserve">a) Dotacja przedmiotowa z budżetu dla zakładu budżetowego na oczyszczanie, odśnieżanie 1 m² ulic, placów i chodników gminnych </t>
  </si>
  <si>
    <t xml:space="preserve">a) Na utrzymanie jednostek ochotniczych straży pożarnych </t>
  </si>
  <si>
    <t>c) Utrzymanie zieleni na terenie sołectwa (FS Ruda)</t>
  </si>
  <si>
    <t>1.2. Wydatki związane z realizacja ich statutowych zadań, w tym:</t>
  </si>
  <si>
    <t>6.</t>
  </si>
  <si>
    <t>12.</t>
  </si>
  <si>
    <t>13.</t>
  </si>
  <si>
    <t>a) Dotacje celowe z budżetu na realizację zadań zleconych - na placówki wsparcia dziennego</t>
  </si>
  <si>
    <t>3.Dotacje na zadania bieżące, w tym:</t>
  </si>
  <si>
    <t>g) Aktualizacja Programu Usuwania Azbestu</t>
  </si>
  <si>
    <t>h) Racjonalizacja kosztów zakupu energii elektrycznej dla obiektów gminnych</t>
  </si>
  <si>
    <t>a) Zakup energii elektrycznej</t>
  </si>
  <si>
    <t>i) Monitoring realizacji umów zakupu energii elektrycznej</t>
  </si>
  <si>
    <t>Urząd Miejski w Kuźni Raciborskiej</t>
  </si>
  <si>
    <t>b) Dotacja celowa przekazana gminie na zadania bieżące realizowane na podstawie porozumień (umów) między j.s.t.</t>
  </si>
  <si>
    <t>80149</t>
  </si>
  <si>
    <t>80150</t>
  </si>
  <si>
    <t>a) Zakup monitoringu miejskiego</t>
  </si>
  <si>
    <t>b) Partycypacja w dotacji Gminy w kosztach czyszczenia i konserwacji rowu melioracyjnego nr F5 (FS Ruda Kozielska)</t>
  </si>
  <si>
    <t>c) Utrzymanie czystości  (FS Ruda Kozielska)</t>
  </si>
  <si>
    <t>b) Utrzymanie zieleni (FS Ruda Kozielska)</t>
  </si>
  <si>
    <t>a) Remont pomieszczeń kuchennych (FS Ruda Kozielska)</t>
  </si>
  <si>
    <t>d) Zakup koszy na śmieci (FS Budziska)</t>
  </si>
  <si>
    <t>b) Zakup ławostołów z transportem (FS Ruda Kozielska)</t>
  </si>
  <si>
    <t>e) Zakup strojów ludowych (FS Ruda)</t>
  </si>
  <si>
    <t>f) Zakup lodówki do świetlicy wiejskiej (FS Ruda)</t>
  </si>
  <si>
    <t>b) Organizacja transportu przez Gminę Kuźnia Raciborska</t>
  </si>
  <si>
    <t>a) Promocja wsi (FS Jankowice)</t>
  </si>
  <si>
    <t>h) Doposażenie WOKiS Jankowice (FS Jankowice)</t>
  </si>
  <si>
    <t>e) Zakup materiałów biurowych (FS Rudy)</t>
  </si>
  <si>
    <t>b) Promocja sołectwa (FS Rudy)</t>
  </si>
  <si>
    <t>d) Zakup środków na utrzymanie zieleni (FS Siedliska)</t>
  </si>
  <si>
    <t>60017</t>
  </si>
  <si>
    <t>a) Remonty dróg gminnych</t>
  </si>
  <si>
    <t>a) Organizacja imprez kulturalnych i okolicznościowych (FS Ruda Kozielska)</t>
  </si>
  <si>
    <t>d) Organizacja imprez integracyjnych, kulturalnych, okolicznościowych (FS Turze)</t>
  </si>
  <si>
    <t>90001</t>
  </si>
  <si>
    <t>Gospodarka ściekowa i ochrona wód</t>
  </si>
  <si>
    <t>1. Zakup i objęcie akcji i udziałów, w tym:</t>
  </si>
  <si>
    <t>a) Wydatki na objęcie dodatkowych udziałów Gminnego Przedsiębiorstwa Wodociągów i Kanalizacji sp. z o.o. z siedzibą w Kuźni Raciborskiej</t>
  </si>
  <si>
    <t>e) Organizacja imprez integracyjnych (FS Jankowice)</t>
  </si>
  <si>
    <t>f) Pozostałe wydatki</t>
  </si>
  <si>
    <t>d) Materiały do prowadzenia biura sołtysa (FS Jankowice)</t>
  </si>
  <si>
    <t>Drogi wewnętrzne</t>
  </si>
  <si>
    <t>e) Zakup materiałów służących do utrzymania czystości na terenie sołectwa (FS Siedliska)</t>
  </si>
  <si>
    <t>3.</t>
  </si>
  <si>
    <t>a) Opracowanie gminnych dokumentów o charakterze strategicznym</t>
  </si>
  <si>
    <t>i) Montaż instalacji i zasilania elektrycznego sprzętu audiowizualnego w WOK (FS Turze</t>
  </si>
  <si>
    <t>k) Montaż monitoringu zewnętrznego przy WOK (FS Turze)</t>
  </si>
  <si>
    <t>l) Zakup gablot ogłoszeniowych oraz doposażenie WOK (FS Turze)</t>
  </si>
  <si>
    <t>ł) Zakup blaszaka na magazyn do przechowywania sprzętu (FS Turze)</t>
  </si>
  <si>
    <t>a) Dotacja celowa z budżetu dla zakładu budżetowego  - na zakup sprzętu</t>
  </si>
  <si>
    <t xml:space="preserve">b) Zmiany sposobu użytkowania obiektu przy ul.Arki Bożka 9  </t>
  </si>
  <si>
    <t>* Wydatki majątkowe</t>
  </si>
  <si>
    <t>a) Wymiana nawierzchni drogi gminnej ul.Świerczewskiego w Kuźni Raciborskiej</t>
  </si>
  <si>
    <t>a) Dotacja celowa dla MOKSiR na inwestycję</t>
  </si>
  <si>
    <t>b) Remont pieca kuchennego w Przedszkolu w Rudach</t>
  </si>
  <si>
    <t>b) Organizacja imprez integracyjnych (FS Ruda)</t>
  </si>
  <si>
    <t>Realizacja zadań wymagających stosowania specjalnej organizacji nauki i metod pracy dla dzieci w przedszkolach, oddziałach przedszkolnych i innych formach wychowania przedszkolnego</t>
  </si>
  <si>
    <t>Realizacja zadań wymagających stosowania specjalnej organizacji nauki i metod pracy dla dzieci i młodzieży w szkołach podstawowych, gimnazjach, liceach ogólnokształcących, liceach profilowanych i szkołach zawodowych</t>
  </si>
  <si>
    <t>a) Dotacja celowa na realizację zadania w ramach Programu Pomoc Żywnościowa</t>
  </si>
  <si>
    <t>g) Zakup materiałów do wykonania naprawy schodów do świetlicy oraz balustrady (FS Ruda)</t>
  </si>
  <si>
    <t>j) Montaż sprzętu audiowizualnego w WOK (FS Turze)</t>
  </si>
  <si>
    <t>c) Zakup materiałów do odmalowania świetlicy (FS Budziska)</t>
  </si>
  <si>
    <t>d )Doposażenie świetlicy (FS Budziska)</t>
  </si>
  <si>
    <t>b) Zakup usługi oświetleniowej</t>
  </si>
  <si>
    <t>c) Świadczenie usługi dystrybucji energii elektrycznej</t>
  </si>
  <si>
    <t>c) Zmiany sposobu użytkowania obiektu przy ul.Arki Bożka 9  - opracowanie projektowe</t>
  </si>
  <si>
    <t xml:space="preserve">b) Pozostałe wydatki   </t>
  </si>
  <si>
    <t>c) Materiały do remontu gminnych obiektów i urządzeń użyteczności publicznej (FS Ruda Kozielska)</t>
  </si>
  <si>
    <t>d) Materiały, narzędzia i elementy wyposażenia służące poprawie jakości użytkowania gminnych obiektów infrastruktury gminnej na terenie wsi (FS Jankowice)</t>
  </si>
  <si>
    <t>w tym:</t>
  </si>
  <si>
    <t>wydatki majątkowe</t>
  </si>
  <si>
    <t>wydatki bieżące</t>
  </si>
  <si>
    <t>%</t>
  </si>
  <si>
    <t>Wykonanie (w złotych i groszach)</t>
  </si>
  <si>
    <t>część opisowa</t>
  </si>
  <si>
    <t>01095</t>
  </si>
  <si>
    <t>400</t>
  </si>
  <si>
    <t>Wytwarzanie i zaopatrywanie w energię elektryczną, gaz i wodę</t>
  </si>
  <si>
    <t>40095</t>
  </si>
  <si>
    <t>a) Aktualizacja projektu założeń do planu zaopatrzenia w ciepło, energię elektryczną i paliwa gazowe na obszarze Gminy Kuźnia Raciborska</t>
  </si>
  <si>
    <r>
      <t>*</t>
    </r>
    <r>
      <rPr>
        <sz val="10"/>
        <rFont val="Arial CE"/>
        <family val="2"/>
      </rPr>
      <t>Wydatki bieżące:</t>
    </r>
  </si>
  <si>
    <t>60014</t>
  </si>
  <si>
    <t>Drogi publiczne powiatowe</t>
  </si>
  <si>
    <t>b) Opracowanie dokumentacji projektowo-kosztorysowej na przebudowę parkingu dla samochodów osobowych w miejscowości Turze</t>
  </si>
  <si>
    <t>b) Zakup i montaż wiat przystankowych</t>
  </si>
  <si>
    <t>60078</t>
  </si>
  <si>
    <t>Usuwanie skutków klęsk żywiołowych</t>
  </si>
  <si>
    <t>a) Remont mostu na rzece Ruda w km 17+035 w miejscowości Rudy -Brantolka</t>
  </si>
  <si>
    <t>d) Opracowanie inwentaryzacji budowlanej obiektów gminnych</t>
  </si>
  <si>
    <t>a) Zwrot dotacji pobranych w nadmiernej wysokości</t>
  </si>
  <si>
    <t>dot. zwrotu dotacji udzielonej w 2015 roku</t>
  </si>
  <si>
    <t>a) Zakup samochodu</t>
  </si>
  <si>
    <t>d) Pozostałe wydatki</t>
  </si>
  <si>
    <t>b) Zakup urn wyborczych</t>
  </si>
  <si>
    <t>75110</t>
  </si>
  <si>
    <t>Referenda ogólnokrajowe i konstytucyjne</t>
  </si>
  <si>
    <t>75404</t>
  </si>
  <si>
    <t>Komendy wojewódzkie Policji</t>
  </si>
  <si>
    <t>a) Dotacja na rekompensatę pieniężną dla policjantów za czas służby przekraczający normę określoną w art. 33 ust. 2 ustawy o policji (wpłata na Fundusz Wsparcia Policji)</t>
  </si>
  <si>
    <t>e) Wykonanie dokumentacji technicznej termomodernizacji obiektów użyteczności publicznej w gminie Kuźnia Raciborska</t>
  </si>
  <si>
    <t>a) Dotacje celowe  dla Ochotniczych Straży Pożarnych Gminy na zakup opału do ogrzewania pomieszczeń wykorzystywanych na potrzeby OSP w zakresie zabezpieczenia gotowości bojowej</t>
  </si>
  <si>
    <t>b) Remont pomieszczeń łączności i świetlicy OSP Siedliska</t>
  </si>
  <si>
    <t>c) Zakup sprzętu na utrzymanie gotowości bojowej OSP (FS Budziska)</t>
  </si>
  <si>
    <t>d) Zakup sprzętu służącego do utrzymania gotowości bojowej dla OSP (FS Turze)</t>
  </si>
  <si>
    <t>a) Zakup samochodu pożarniczego</t>
  </si>
  <si>
    <t xml:space="preserve">9. </t>
  </si>
  <si>
    <t>b) Zwrot dotacji wykorzystanych niezgodnie z przeznaczeniem lub pobranych w nadmiernej wysokości</t>
  </si>
  <si>
    <t>w tym UM</t>
  </si>
  <si>
    <t>mops</t>
  </si>
  <si>
    <t>UM</t>
  </si>
  <si>
    <t>b) Zwrot dotacji wykorzystanych niezgodnie z przeznaczeniem, pobranych nienależnie lub w nadmiernej wysokości</t>
  </si>
  <si>
    <t>a) Opracowanie inwentaryzacji sieci wodociągowych na terenie Gminy Kuźnia Raciborska</t>
  </si>
  <si>
    <t>2. Inwestycje i zakupy inwestycyjne, w tym:</t>
  </si>
  <si>
    <t>b) Pozostałe wynagrodzenia i składki od nich naliczane</t>
  </si>
  <si>
    <t>f) Pozostałe wydatki będące do dyspozycji jednostek pomocniczych</t>
  </si>
  <si>
    <t>e) Pozostałe wydatki będące do dyspozycji jednostek pomocniczych</t>
  </si>
  <si>
    <t>a) Modernizacja sieci oświetlenia ulicznego na terenie Gminy Kuźnia Raciborska</t>
  </si>
  <si>
    <t>a) Budowa zadaszenia podestu tanecznego w parku w Budziskach</t>
  </si>
  <si>
    <t>b) Zakup urządzeń na plac zabaw i do siłowni zewnętrznej</t>
  </si>
  <si>
    <t>w tym ze środków będących do dyspozycji jednostki  pomocniczej Osiedle Stara Kuźnia w Kuźni Raciborskiej</t>
  </si>
  <si>
    <t>c) Doposażenie parku "Dębina"</t>
  </si>
  <si>
    <t>d) Zakup drewnianego placu zabaw</t>
  </si>
  <si>
    <t>w tym ze środków będących do dyspozycji jednostki pomocniczej Osiedle Nr 1 w Kuźni Raciborskiej</t>
  </si>
  <si>
    <t>b) Dotacja podmiotowa z budżetu dla Zabytkowej Stacji Kolejki Wąskotorowej</t>
  </si>
  <si>
    <t>c) Dotacja celowa dla MOKSiR na wymianę pokrycia dachowego, przemurowanie kominów, wymianę rynien budynku dyspozytorni Stacji Kolejki Wąskotorowej w Rudach</t>
  </si>
  <si>
    <t>d) Dotacja celowa dla MOKSiR na remont dachu w świetlicy w Budziskach</t>
  </si>
  <si>
    <t>b) Termomodernizacja budynku Wiejskiego Ośrodka Kultury w miejscowości Turze, przy ul.  Raciborskiej 42</t>
  </si>
  <si>
    <t>c) Modernizacja toalet w budynku Wiejskiego Ośrodka Kultury w Jankowicach przy ul. Raciborskiej 40</t>
  </si>
  <si>
    <t>a) Przebudowa i rozbudowa hali widowiskowo-sportowej przy ZSO w Kuźni Raciborskiej</t>
  </si>
  <si>
    <t>c) Pozostałe wydatki będące do dyspozycji jednostek pomocniczych</t>
  </si>
  <si>
    <t>w tym z wydatków będących w dyspozycji jednostek pomocniczych</t>
  </si>
  <si>
    <t>a) Zakup pieca elektrycznego i taboretów elektrycznych dla Przedszkola w Rudach</t>
  </si>
  <si>
    <t>a) Zakup serwera do sieci komputerowej</t>
  </si>
  <si>
    <t>a) Zakup zmywarki do stołówki szkolnej</t>
  </si>
  <si>
    <t>a) Zakup tablicy interaktywnej do zajęć rewalidacji</t>
  </si>
  <si>
    <t>a) Projekt "Spotkanie młodzieży polsko-niemieckiej w dniach 06.06.2016 r. - 10.06.2016 r. Waltrop (Niemcy)</t>
  </si>
  <si>
    <t>b) Nauka pływania uczniów klas II Szkoły Podstawowej im. Jana Wawrzynka w Zespole Szkół Ogólnokształcących w Kuźni Raciborskiej</t>
  </si>
  <si>
    <t>2. Wydatki na programy finansowane z udziałem środków, o których mowa w art. 5 ust. 1 pkt 2 i 3, w części związanej z realizacją zadań jednostki samorządu terytorialnego, w tym na:</t>
  </si>
  <si>
    <t>c) Nauka pływania uczniów klas II Szkoły Podstawowej im. Jana Wawrzynka w Zespole Szkół Ogólnokształcących w Kuźni Raciborskiej</t>
  </si>
  <si>
    <t>85412</t>
  </si>
  <si>
    <t>Kolonie i obozy  oraz inne formy wypoczynku dzieci i młodzieży szkolnej, a także szkolenia młodzieży</t>
  </si>
  <si>
    <t>19.</t>
  </si>
  <si>
    <t>85211</t>
  </si>
  <si>
    <t>Świadczenie wychowawcze</t>
  </si>
  <si>
    <t>4. Wydatki na programy finansowane z udziałem środków, o których mowa w art. 5 ust. 1 pkt 2 i 3, w części związanej z realizacją zadań jednostki samorządu terytorialnego, w tym na:</t>
  </si>
  <si>
    <t>a) Projekt "Drugiemu Człowiekowi"</t>
  </si>
  <si>
    <t>a) Karta Dużej Rodziny</t>
  </si>
  <si>
    <t>a) Pomoc finansowa dla Powiatu Raciborskiego z przeznaczeniem na opracowanie dokumentacji projektowo-kosztorysowej na budowę chodnika w ciągu drogi powiatowej nr 3509S i 3534S na odcinku ul. Raciborskiej i kościelnej w miejscowości Turze</t>
  </si>
  <si>
    <t>e) Doposażenie placu zabaw w kolejne urządzenia (FS Budziska)</t>
  </si>
  <si>
    <t>wg działów i rozdziałów</t>
  </si>
  <si>
    <t>Wykonanie wydatków budżetu gminy za 2016 rok</t>
  </si>
  <si>
    <t>b) Asfaltowanie końcówki ul. Konopnickiej w miejscowości Siedliska</t>
  </si>
  <si>
    <t>a) Asfaltowanie końcówki ul. Konopnickiej w miejscowości Siedliska (FS Siedliska)</t>
  </si>
  <si>
    <t>1.1. Wynagrodzenia i składki od nich naliczane, w tym na:</t>
  </si>
  <si>
    <t>c) Budowa miejsc postojowych przy ul. Arki Bożka w miejscowości Kuźnia Raciborska</t>
  </si>
  <si>
    <t>a) Opracowanie Gminnego Programu Rewitalizacji Gminy Kuźnia Raciborska</t>
  </si>
  <si>
    <t>3. Wydatki na programy finansowane z udziałem środków, o których mowa w art. 5 ust. 1 pkt 2 i 3, w części związanej z realizacją zadań jednostki samorządu terytorialnego, w tym na:</t>
  </si>
  <si>
    <t>a) Zakup urn wyborczych</t>
  </si>
  <si>
    <t>b) Wymiana kotła węglowego w OSP Kuźnia Raciborska</t>
  </si>
  <si>
    <t>e) Zakup obuwia (FS Ruda Kozielska)</t>
  </si>
  <si>
    <t>b) Dotacja przedmiotowa dla zakładu budżetowego na dekorację miast i gminy w okresie świąt</t>
  </si>
  <si>
    <t>f) Zakup doposażenia i urządzeń do poprawy wizerunku i funkcjonalności sołectwa (FS Rudy)</t>
  </si>
  <si>
    <t>j) Zakup ławek (FS Ruda Kozielska)</t>
  </si>
  <si>
    <t>k) Instalacja monitoringu na terenie placu zabaw (FS Budziska)</t>
  </si>
  <si>
    <t>l) Materiały do remontu i konserwacji urządzeń na placu zabaw (FS Budziska)</t>
  </si>
  <si>
    <t>ł) Zakup urządzeń siłowni napowietrznej (FS Budziska)</t>
  </si>
  <si>
    <t>m) Zakup huśtawki na plac zabaw (FS Ruda)</t>
  </si>
  <si>
    <t>n) Zakup tablic ogłoszeniowych (FS Jankowice)</t>
  </si>
  <si>
    <t>o) Zakup doposażenia i urządzeń do poprawy wizerunku i funkcjonalności sołectwa (FS Rudy)</t>
  </si>
  <si>
    <t>p) Renowacja kompleksowa ławek (piaskowanie, ocynkowanie, malowanie) (FS Turze)</t>
  </si>
  <si>
    <t>r) Zakup materiałów, narzędzi do odnowienia urządzeń i ławek na placu zabaw oraz drabiny (FS Turze)</t>
  </si>
  <si>
    <t>s) Zakup podkładów do podłogi festynowej (FS Turze)</t>
  </si>
  <si>
    <t>t) Zakup garażu blaszanego i materiałów na usadowienie (FS Ruda)</t>
  </si>
  <si>
    <t>u) Zakup materiałów do konserwacji placu zabaw i skweru młyńskiego (FS Siedliska)</t>
  </si>
  <si>
    <t>w) Uregulowanie dopływu wód do ośrodka WODNIK przy ul. Sosnowej w miejscowości Kuźnia Raciborska</t>
  </si>
  <si>
    <t>x) Pozostałe wydatki będące do dyspozycji jednostek pomocniczych</t>
  </si>
  <si>
    <t>y) Pozostałe wydatki</t>
  </si>
  <si>
    <t>z) Doposażenie parku "Dębina"</t>
  </si>
  <si>
    <t>d) Opracowanie dokumentacji projektowej, budowlano-wykonawczej remontu dachu budynku dworca wraz z wymianą instalacji c.o., wod-kan i elektrycznej na budynku stacyjnym obiektu Kolejki Wąskotorowej przy ul. Dworcowej 1 w miejscowości Rudy</t>
  </si>
  <si>
    <t>m) Współfinansowanie remontu dachu na budynku świetlicy wiejskiej (FS Budziska)</t>
  </si>
  <si>
    <t>n) Zakup tablic ogłoszeniowych (FS Ruda Kozielska)</t>
  </si>
  <si>
    <t>g) Rozbiórka amfiteatru zlokalizowanego przy ul. Świerczewskiego w Kuźni Raciborskiej wraz z uporządkowaniem terenu</t>
  </si>
  <si>
    <t>h) Pozostałe wydatki będące do dyspozycji jednostek pomocniczych</t>
  </si>
  <si>
    <t>a) Zakup materiałów dla potrzeb remontu dachu budynku LKS Ruda Kozielska</t>
  </si>
  <si>
    <t>c) Zakup ozdób świątecznych (FS Budziska)</t>
  </si>
  <si>
    <t>a) Opracowanie dokumentacji projektowej, budowlano-wykonawczej oczyszczalni ścieków na terenie przedszkola przy ul. Raciborskiej w miejscowości Rudy</t>
  </si>
  <si>
    <t>b) Budowa placu zabaw w miejscowości Budziska</t>
  </si>
  <si>
    <t>c) Zakup pieca elektrycznego i taboretów elektrycznych dla Przedszkola w Rudach</t>
  </si>
  <si>
    <t xml:space="preserve">a) Zakup urządzenia EEGBIOFEEDBACK do terapii uczniów </t>
  </si>
  <si>
    <t xml:space="preserve">b) Zakup urządzenia EEGBIOFEEDBACK do terapii uczniów </t>
  </si>
  <si>
    <t>c) Dotacja celowa dla Społecznej Szkoły Podstawowej w Budziskach na wyposażenie w podręczniki oraz materiały edukacyjne i ćwiczeniowe</t>
  </si>
  <si>
    <t>85404</t>
  </si>
  <si>
    <t>Wczesne wspomaganie rozwoju dziecka</t>
  </si>
  <si>
    <t>a) Opracowanie projektu boiska przyszkolnego z nawierzchnią ze sztucznej trawy wraz z projektem siłowni zewnętrznej i street workoutu na terenie ZSO w Rudach przy ul. Rogera</t>
  </si>
  <si>
    <t>b) Dotacje celowe dla Ochotniczych Straży pożarnych Gminy na zakup sprzętu i umundurowania na potrzeby OSP w zakresie zabezpieczenia gotowości bojowej</t>
  </si>
  <si>
    <t>MOPS w Kuźni Raciborskiej</t>
  </si>
  <si>
    <t>f) Pozostałe wynagrodzenia i składki od nich naliczane</t>
  </si>
  <si>
    <t>e) Świadczenia rodzicielskie</t>
  </si>
  <si>
    <t>d) Świadczenia rodzicielskie</t>
  </si>
  <si>
    <t>a) Świadczenia społeczne (w tym:  237.320 zł z dotacji na zadania własne,  196.615,84 zł z budżetu gminy)</t>
  </si>
  <si>
    <t>1.1. Wynagrodzenia i składki od nich naliczane (w tym: 133.682 zł z dotacji na zadania własne, 744.529 zł z budżetu gminy)</t>
  </si>
  <si>
    <t xml:space="preserve">b) Pozostałe wydatki na utrzymanie Urzędu </t>
  </si>
  <si>
    <t xml:space="preserve">Zał. Nr 2 do Zarządzenia Nr B.0050.84.2017 Burmistrza Miasta Kuźnia Raciborska </t>
  </si>
  <si>
    <t xml:space="preserve">z dnia 29 marca 2017 r.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</si>
</sst>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0.000"/>
    <numFmt numFmtId="185" formatCode="00\-000"/>
  </numFmts>
  <fonts count="2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88">
    <xf numFmtId="0" fontId="0" fillId="0" borderId="0" xfId="0" applyAlignment="1">
      <alignment/>
    </xf>
    <xf numFmtId="3" fontId="1" fillId="24" borderId="0" xfId="0" applyNumberFormat="1" applyFont="1" applyFill="1" applyBorder="1" applyAlignment="1">
      <alignment horizontal="center" vertical="center" wrapText="1"/>
    </xf>
    <xf numFmtId="4" fontId="5" fillId="2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0" fillId="24" borderId="11" xfId="0" applyNumberFormat="1" applyFont="1" applyFill="1" applyBorder="1" applyAlignment="1">
      <alignment vertical="center"/>
    </xf>
    <xf numFmtId="49" fontId="0" fillId="24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4" fontId="0" fillId="24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5" fillId="20" borderId="11" xfId="0" applyNumberFormat="1" applyFont="1" applyFill="1" applyBorder="1" applyAlignment="1">
      <alignment vertical="center"/>
    </xf>
    <xf numFmtId="49" fontId="5" fillId="20" borderId="10" xfId="0" applyNumberFormat="1" applyFont="1" applyFill="1" applyBorder="1" applyAlignment="1">
      <alignment vertical="center"/>
    </xf>
    <xf numFmtId="0" fontId="5" fillId="20" borderId="10" xfId="0" applyFont="1" applyFill="1" applyBorder="1" applyAlignment="1">
      <alignment vertical="center" wrapText="1"/>
    </xf>
    <xf numFmtId="49" fontId="0" fillId="7" borderId="11" xfId="0" applyNumberFormat="1" applyFont="1" applyFill="1" applyBorder="1" applyAlignment="1">
      <alignment vertical="center"/>
    </xf>
    <xf numFmtId="49" fontId="0" fillId="7" borderId="10" xfId="0" applyNumberFormat="1" applyFont="1" applyFill="1" applyBorder="1" applyAlignment="1">
      <alignment vertical="center"/>
    </xf>
    <xf numFmtId="0" fontId="0" fillId="7" borderId="10" xfId="0" applyFont="1" applyFill="1" applyBorder="1" applyAlignment="1">
      <alignment vertical="center" wrapText="1"/>
    </xf>
    <xf numFmtId="4" fontId="0" fillId="7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9" fontId="5" fillId="20" borderId="11" xfId="0" applyNumberFormat="1" applyFont="1" applyFill="1" applyBorder="1" applyAlignment="1">
      <alignment vertical="center"/>
    </xf>
    <xf numFmtId="49" fontId="5" fillId="20" borderId="10" xfId="0" applyNumberFormat="1" applyFont="1" applyFill="1" applyBorder="1" applyAlignment="1">
      <alignment vertical="center"/>
    </xf>
    <xf numFmtId="0" fontId="5" fillId="20" borderId="10" xfId="0" applyFont="1" applyFill="1" applyBorder="1" applyAlignment="1">
      <alignment vertical="center" wrapText="1"/>
    </xf>
    <xf numFmtId="4" fontId="5" fillId="20" borderId="10" xfId="0" applyNumberFormat="1" applyFont="1" applyFill="1" applyBorder="1" applyAlignment="1">
      <alignment vertical="center"/>
    </xf>
    <xf numFmtId="49" fontId="1" fillId="7" borderId="11" xfId="0" applyNumberFormat="1" applyFont="1" applyFill="1" applyBorder="1" applyAlignment="1">
      <alignment vertical="center"/>
    </xf>
    <xf numFmtId="49" fontId="1" fillId="7" borderId="10" xfId="0" applyNumberFormat="1" applyFont="1" applyFill="1" applyBorder="1" applyAlignment="1">
      <alignment vertical="center"/>
    </xf>
    <xf numFmtId="0" fontId="1" fillId="7" borderId="10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8" borderId="11" xfId="0" applyNumberFormat="1" applyFont="1" applyFill="1" applyBorder="1" applyAlignment="1">
      <alignment vertical="center"/>
    </xf>
    <xf numFmtId="49" fontId="0" fillId="8" borderId="10" xfId="0" applyNumberFormat="1" applyFont="1" applyFill="1" applyBorder="1" applyAlignment="1">
      <alignment vertical="center"/>
    </xf>
    <xf numFmtId="0" fontId="0" fillId="8" borderId="10" xfId="0" applyFont="1" applyFill="1" applyBorder="1" applyAlignment="1">
      <alignment vertical="center" wrapText="1"/>
    </xf>
    <xf numFmtId="4" fontId="0" fillId="8" borderId="10" xfId="0" applyNumberFormat="1" applyFont="1" applyFill="1" applyBorder="1" applyAlignment="1">
      <alignment vertical="center"/>
    </xf>
    <xf numFmtId="4" fontId="0" fillId="0" borderId="10" xfId="42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" fillId="21" borderId="11" xfId="0" applyNumberFormat="1" applyFont="1" applyFill="1" applyBorder="1" applyAlignment="1">
      <alignment vertical="center"/>
    </xf>
    <xf numFmtId="49" fontId="1" fillId="21" borderId="10" xfId="0" applyNumberFormat="1" applyFont="1" applyFill="1" applyBorder="1" applyAlignment="1">
      <alignment vertical="center"/>
    </xf>
    <xf numFmtId="0" fontId="1" fillId="21" borderId="10" xfId="0" applyFont="1" applyFill="1" applyBorder="1" applyAlignment="1">
      <alignment vertical="center" wrapText="1"/>
    </xf>
    <xf numFmtId="4" fontId="1" fillId="21" borderId="10" xfId="0" applyNumberFormat="1" applyFont="1" applyFill="1" applyBorder="1" applyAlignment="1">
      <alignment vertical="center"/>
    </xf>
    <xf numFmtId="49" fontId="1" fillId="21" borderId="11" xfId="0" applyNumberFormat="1" applyFont="1" applyFill="1" applyBorder="1" applyAlignment="1">
      <alignment vertical="center"/>
    </xf>
    <xf numFmtId="49" fontId="1" fillId="21" borderId="10" xfId="0" applyNumberFormat="1" applyFont="1" applyFill="1" applyBorder="1" applyAlignment="1">
      <alignment vertical="center"/>
    </xf>
    <xf numFmtId="0" fontId="1" fillId="21" borderId="10" xfId="0" applyFont="1" applyFill="1" applyBorder="1" applyAlignment="1">
      <alignment vertical="center" wrapText="1"/>
    </xf>
    <xf numFmtId="4" fontId="1" fillId="21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7" borderId="10" xfId="42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4" fontId="1" fillId="2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/>
    </xf>
    <xf numFmtId="49" fontId="0" fillId="8" borderId="11" xfId="0" applyNumberFormat="1" applyFont="1" applyFill="1" applyBorder="1" applyAlignment="1">
      <alignment vertical="center"/>
    </xf>
    <xf numFmtId="49" fontId="0" fillId="8" borderId="10" xfId="0" applyNumberFormat="1" applyFont="1" applyFill="1" applyBorder="1" applyAlignment="1">
      <alignment vertical="center"/>
    </xf>
    <xf numFmtId="4" fontId="7" fillId="8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 wrapText="1"/>
    </xf>
    <xf numFmtId="49" fontId="1" fillId="20" borderId="11" xfId="0" applyNumberFormat="1" applyFont="1" applyFill="1" applyBorder="1" applyAlignment="1">
      <alignment vertical="center"/>
    </xf>
    <xf numFmtId="49" fontId="1" fillId="2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0" fillId="7" borderId="11" xfId="0" applyNumberFormat="1" applyFont="1" applyFill="1" applyBorder="1" applyAlignment="1">
      <alignment vertical="center"/>
    </xf>
    <xf numFmtId="49" fontId="0" fillId="7" borderId="10" xfId="0" applyNumberFormat="1" applyFont="1" applyFill="1" applyBorder="1" applyAlignment="1">
      <alignment vertical="center"/>
    </xf>
    <xf numFmtId="0" fontId="0" fillId="7" borderId="10" xfId="0" applyFont="1" applyFill="1" applyBorder="1" applyAlignment="1">
      <alignment vertical="center" wrapText="1"/>
    </xf>
    <xf numFmtId="4" fontId="0" fillId="7" borderId="10" xfId="0" applyNumberFormat="1" applyFont="1" applyFill="1" applyBorder="1" applyAlignment="1">
      <alignment vertical="center"/>
    </xf>
    <xf numFmtId="4" fontId="1" fillId="21" borderId="10" xfId="42" applyNumberFormat="1" applyFont="1" applyFill="1" applyBorder="1" applyAlignment="1">
      <alignment vertical="center"/>
    </xf>
    <xf numFmtId="49" fontId="0" fillId="24" borderId="11" xfId="0" applyNumberFormat="1" applyFont="1" applyFill="1" applyBorder="1" applyAlignment="1">
      <alignment vertical="center"/>
    </xf>
    <xf numFmtId="49" fontId="0" fillId="24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" fontId="5" fillId="20" borderId="10" xfId="42" applyNumberFormat="1" applyFont="1" applyFill="1" applyBorder="1" applyAlignment="1">
      <alignment vertical="center"/>
    </xf>
    <xf numFmtId="0" fontId="0" fillId="8" borderId="10" xfId="0" applyFont="1" applyFill="1" applyBorder="1" applyAlignment="1">
      <alignment vertical="center" wrapText="1"/>
    </xf>
    <xf numFmtId="4" fontId="0" fillId="8" borderId="10" xfId="0" applyNumberFormat="1" applyFont="1" applyFill="1" applyBorder="1" applyAlignment="1">
      <alignment vertical="center"/>
    </xf>
    <xf numFmtId="49" fontId="1" fillId="24" borderId="11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/>
    </xf>
    <xf numFmtId="49" fontId="5" fillId="4" borderId="11" xfId="0" applyNumberFormat="1" applyFont="1" applyFill="1" applyBorder="1" applyAlignment="1">
      <alignment vertical="center"/>
    </xf>
    <xf numFmtId="49" fontId="5" fillId="4" borderId="10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vertical="center" wrapText="1"/>
    </xf>
    <xf numFmtId="4" fontId="5" fillId="4" borderId="10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center" wrapText="1"/>
    </xf>
    <xf numFmtId="4" fontId="6" fillId="24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center"/>
    </xf>
    <xf numFmtId="4" fontId="0" fillId="4" borderId="10" xfId="0" applyNumberFormat="1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49" fontId="1" fillId="20" borderId="11" xfId="0" applyNumberFormat="1" applyFont="1" applyFill="1" applyBorder="1" applyAlignment="1">
      <alignment vertical="center"/>
    </xf>
    <xf numFmtId="49" fontId="1" fillId="2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 indent="4"/>
    </xf>
    <xf numFmtId="49" fontId="0" fillId="20" borderId="15" xfId="0" applyNumberFormat="1" applyFont="1" applyFill="1" applyBorder="1" applyAlignment="1">
      <alignment horizontal="center" vertical="center"/>
    </xf>
    <xf numFmtId="49" fontId="0" fillId="20" borderId="16" xfId="0" applyNumberFormat="1" applyFont="1" applyFill="1" applyBorder="1" applyAlignment="1">
      <alignment horizontal="center" vertical="center"/>
    </xf>
    <xf numFmtId="0" fontId="0" fillId="20" borderId="16" xfId="0" applyFont="1" applyFill="1" applyBorder="1" applyAlignment="1">
      <alignment horizontal="center" vertical="center"/>
    </xf>
    <xf numFmtId="3" fontId="0" fillId="20" borderId="17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3" fontId="0" fillId="24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24" borderId="21" xfId="0" applyNumberFormat="1" applyFont="1" applyFill="1" applyBorder="1" applyAlignment="1">
      <alignment vertical="center"/>
    </xf>
    <xf numFmtId="49" fontId="0" fillId="24" borderId="22" xfId="0" applyNumberFormat="1" applyFont="1" applyFill="1" applyBorder="1" applyAlignment="1">
      <alignment vertical="center"/>
    </xf>
    <xf numFmtId="0" fontId="0" fillId="24" borderId="22" xfId="0" applyFont="1" applyFill="1" applyBorder="1" applyAlignment="1">
      <alignment vertical="center" wrapText="1"/>
    </xf>
    <xf numFmtId="4" fontId="0" fillId="24" borderId="22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24" borderId="0" xfId="0" applyNumberFormat="1" applyFont="1" applyFill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3" fontId="0" fillId="24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24" borderId="0" xfId="0" applyNumberFormat="1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0" fillId="24" borderId="1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24" borderId="24" xfId="0" applyNumberFormat="1" applyFont="1" applyFill="1" applyBorder="1" applyAlignment="1">
      <alignment horizontal="center" vertical="center"/>
    </xf>
    <xf numFmtId="49" fontId="0" fillId="24" borderId="23" xfId="0" applyNumberFormat="1" applyFont="1" applyFill="1" applyBorder="1" applyAlignment="1">
      <alignment horizontal="center" vertical="center"/>
    </xf>
    <xf numFmtId="49" fontId="0" fillId="24" borderId="25" xfId="0" applyNumberFormat="1" applyFon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24" borderId="26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Border="1" applyAlignment="1">
      <alignment horizontal="center" vertical="center"/>
    </xf>
    <xf numFmtId="49" fontId="0" fillId="24" borderId="27" xfId="0" applyNumberFormat="1" applyFont="1" applyFill="1" applyBorder="1" applyAlignment="1">
      <alignment horizontal="center" vertical="center"/>
    </xf>
    <xf numFmtId="49" fontId="0" fillId="24" borderId="24" xfId="0" applyNumberFormat="1" applyFont="1" applyFill="1" applyBorder="1" applyAlignment="1">
      <alignment horizontal="center" vertical="center"/>
    </xf>
    <xf numFmtId="49" fontId="0" fillId="24" borderId="23" xfId="0" applyNumberFormat="1" applyFont="1" applyFill="1" applyBorder="1" applyAlignment="1">
      <alignment horizontal="center" vertical="center"/>
    </xf>
    <xf numFmtId="49" fontId="0" fillId="24" borderId="25" xfId="0" applyNumberFormat="1" applyFont="1" applyFill="1" applyBorder="1" applyAlignment="1">
      <alignment horizontal="center" vertical="center"/>
    </xf>
    <xf numFmtId="49" fontId="0" fillId="24" borderId="26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Border="1" applyAlignment="1">
      <alignment horizontal="center" vertical="center"/>
    </xf>
    <xf numFmtId="49" fontId="0" fillId="24" borderId="27" xfId="0" applyNumberFormat="1" applyFon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3" fontId="0" fillId="0" borderId="0" xfId="0" applyNumberFormat="1" applyFont="1" applyAlignment="1">
      <alignment horizontal="right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50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4.125" style="103" customWidth="1"/>
    <col min="2" max="2" width="4.875" style="103" customWidth="1"/>
    <col min="3" max="3" width="7.75390625" style="103" customWidth="1"/>
    <col min="4" max="4" width="25.125" style="103" customWidth="1"/>
    <col min="5" max="5" width="13.75390625" style="140" customWidth="1"/>
    <col min="6" max="6" width="13.75390625" style="137" customWidth="1"/>
    <col min="7" max="7" width="7.25390625" style="102" customWidth="1"/>
    <col min="8" max="8" width="12.75390625" style="102" bestFit="1" customWidth="1"/>
    <col min="9" max="9" width="11.75390625" style="103" bestFit="1" customWidth="1"/>
    <col min="10" max="11" width="12.75390625" style="103" bestFit="1" customWidth="1"/>
    <col min="12" max="250" width="9.125" style="103" customWidth="1"/>
    <col min="251" max="251" width="11.75390625" style="103" bestFit="1" customWidth="1"/>
    <col min="252" max="16384" width="9.125" style="103" customWidth="1"/>
  </cols>
  <sheetData>
    <row r="1" spans="1:7" s="46" customFormat="1" ht="16.5" customHeight="1">
      <c r="A1" s="187" t="s">
        <v>431</v>
      </c>
      <c r="B1" s="182"/>
      <c r="C1" s="182"/>
      <c r="D1" s="182"/>
      <c r="E1" s="182"/>
      <c r="F1" s="182"/>
      <c r="G1" s="182"/>
    </row>
    <row r="2" spans="1:7" s="46" customFormat="1" ht="16.5" customHeight="1">
      <c r="A2" s="187" t="s">
        <v>432</v>
      </c>
      <c r="B2" s="182"/>
      <c r="C2" s="182"/>
      <c r="D2" s="182"/>
      <c r="E2" s="182"/>
      <c r="F2" s="182"/>
      <c r="G2" s="182"/>
    </row>
    <row r="3" spans="1:7" s="46" customFormat="1" ht="16.5" customHeight="1">
      <c r="A3" s="107"/>
      <c r="B3" s="107"/>
      <c r="C3" s="107"/>
      <c r="D3" s="108"/>
      <c r="E3" s="107"/>
      <c r="F3" s="109"/>
      <c r="G3" s="110"/>
    </row>
    <row r="4" spans="1:7" s="46" customFormat="1" ht="12.75">
      <c r="A4" s="181" t="s">
        <v>379</v>
      </c>
      <c r="B4" s="181"/>
      <c r="C4" s="181"/>
      <c r="D4" s="181"/>
      <c r="E4" s="181"/>
      <c r="F4" s="181"/>
      <c r="G4" s="181"/>
    </row>
    <row r="5" spans="1:7" s="46" customFormat="1" ht="12.75">
      <c r="A5" s="181" t="s">
        <v>378</v>
      </c>
      <c r="B5" s="181"/>
      <c r="C5" s="181"/>
      <c r="D5" s="181"/>
      <c r="E5" s="181"/>
      <c r="F5" s="181"/>
      <c r="G5" s="181"/>
    </row>
    <row r="6" spans="1:6" s="46" customFormat="1" ht="12.75" customHeight="1" thickBot="1">
      <c r="A6" s="1"/>
      <c r="B6" s="1"/>
      <c r="C6" s="1"/>
      <c r="D6" s="1"/>
      <c r="E6" s="1"/>
      <c r="F6" s="109"/>
    </row>
    <row r="7" spans="1:7" s="46" customFormat="1" ht="47.25" customHeight="1" thickTop="1">
      <c r="A7" s="111" t="s">
        <v>17</v>
      </c>
      <c r="B7" s="112" t="s">
        <v>2</v>
      </c>
      <c r="C7" s="112" t="s">
        <v>19</v>
      </c>
      <c r="D7" s="113" t="s">
        <v>20</v>
      </c>
      <c r="E7" s="114" t="s">
        <v>95</v>
      </c>
      <c r="F7" s="114" t="s">
        <v>302</v>
      </c>
      <c r="G7" s="114" t="s">
        <v>301</v>
      </c>
    </row>
    <row r="8" spans="1:7" s="46" customFormat="1" ht="12.75">
      <c r="A8" s="115">
        <v>1</v>
      </c>
      <c r="B8" s="116">
        <v>2</v>
      </c>
      <c r="C8" s="116">
        <v>3</v>
      </c>
      <c r="D8" s="117">
        <v>4</v>
      </c>
      <c r="E8" s="118">
        <v>5</v>
      </c>
      <c r="F8" s="118">
        <v>6</v>
      </c>
      <c r="G8" s="118">
        <v>7</v>
      </c>
    </row>
    <row r="9" spans="1:7" s="46" customFormat="1" ht="12.75">
      <c r="A9" s="70"/>
      <c r="B9" s="71"/>
      <c r="C9" s="71"/>
      <c r="D9" s="119"/>
      <c r="E9" s="120"/>
      <c r="F9" s="120"/>
      <c r="G9" s="120"/>
    </row>
    <row r="10" spans="1:7" s="3" customFormat="1" ht="12.75">
      <c r="A10" s="38" t="s">
        <v>3</v>
      </c>
      <c r="B10" s="39" t="s">
        <v>53</v>
      </c>
      <c r="C10" s="39"/>
      <c r="D10" s="40" t="s">
        <v>18</v>
      </c>
      <c r="E10" s="41">
        <f>SUM(E12,E18,E23)</f>
        <v>92148.47</v>
      </c>
      <c r="F10" s="41">
        <f>SUM(F12,F18,F23)</f>
        <v>91372.05</v>
      </c>
      <c r="G10" s="2">
        <f>F10*100/E10</f>
        <v>99.15742496864029</v>
      </c>
    </row>
    <row r="11" spans="1:7" s="8" customFormat="1" ht="12.75">
      <c r="A11" s="4"/>
      <c r="B11" s="5"/>
      <c r="C11" s="5"/>
      <c r="D11" s="6"/>
      <c r="E11" s="7"/>
      <c r="F11" s="7"/>
      <c r="G11" s="7"/>
    </row>
    <row r="12" spans="1:7" s="3" customFormat="1" ht="12.75">
      <c r="A12" s="9"/>
      <c r="B12" s="10"/>
      <c r="C12" s="10" t="s">
        <v>52</v>
      </c>
      <c r="D12" s="11" t="s">
        <v>51</v>
      </c>
      <c r="E12" s="2">
        <f>E13</f>
        <v>9907</v>
      </c>
      <c r="F12" s="2">
        <f>F13</f>
        <v>9907</v>
      </c>
      <c r="G12" s="2">
        <f>F12*100/E12</f>
        <v>100</v>
      </c>
    </row>
    <row r="13" spans="1:7" s="8" customFormat="1" ht="12.75">
      <c r="A13" s="12"/>
      <c r="B13" s="13"/>
      <c r="C13" s="13"/>
      <c r="D13" s="14" t="s">
        <v>24</v>
      </c>
      <c r="E13" s="15">
        <f>SUM(E14)</f>
        <v>9907</v>
      </c>
      <c r="F13" s="15">
        <f>SUM(F14)</f>
        <v>9907</v>
      </c>
      <c r="G13" s="15">
        <f>F13*100/E13</f>
        <v>100</v>
      </c>
    </row>
    <row r="14" spans="1:7" s="8" customFormat="1" ht="25.5">
      <c r="A14" s="146" t="s">
        <v>303</v>
      </c>
      <c r="B14" s="158"/>
      <c r="C14" s="159"/>
      <c r="D14" s="16" t="s">
        <v>142</v>
      </c>
      <c r="E14" s="17">
        <f>SUM(E15:E16)</f>
        <v>9907</v>
      </c>
      <c r="F14" s="17">
        <f>SUM(F15:F16)</f>
        <v>9907</v>
      </c>
      <c r="G14" s="17">
        <f aca="true" t="shared" si="0" ref="G14:G108">F14*100/E14</f>
        <v>100</v>
      </c>
    </row>
    <row r="15" spans="1:7" s="8" customFormat="1" ht="89.25">
      <c r="A15" s="160"/>
      <c r="B15" s="161"/>
      <c r="C15" s="162"/>
      <c r="D15" s="6" t="s">
        <v>124</v>
      </c>
      <c r="E15" s="17">
        <v>5200</v>
      </c>
      <c r="F15" s="17">
        <v>5200</v>
      </c>
      <c r="G15" s="17">
        <f t="shared" si="0"/>
        <v>100</v>
      </c>
    </row>
    <row r="16" spans="1:7" s="8" customFormat="1" ht="63.75">
      <c r="A16" s="163"/>
      <c r="B16" s="164"/>
      <c r="C16" s="165"/>
      <c r="D16" s="18" t="s">
        <v>245</v>
      </c>
      <c r="E16" s="17">
        <v>4707</v>
      </c>
      <c r="F16" s="17">
        <v>4707</v>
      </c>
      <c r="G16" s="17">
        <f t="shared" si="0"/>
        <v>100</v>
      </c>
    </row>
    <row r="17" spans="1:7" s="8" customFormat="1" ht="12.75">
      <c r="A17" s="4"/>
      <c r="B17" s="5"/>
      <c r="C17" s="5"/>
      <c r="D17" s="6"/>
      <c r="E17" s="7"/>
      <c r="F17" s="7"/>
      <c r="G17" s="7"/>
    </row>
    <row r="18" spans="1:7" s="3" customFormat="1" ht="12.75">
      <c r="A18" s="9"/>
      <c r="B18" s="10"/>
      <c r="C18" s="10" t="s">
        <v>54</v>
      </c>
      <c r="D18" s="11" t="s">
        <v>22</v>
      </c>
      <c r="E18" s="2">
        <f aca="true" t="shared" si="1" ref="E18:F20">SUM(E19)</f>
        <v>3500</v>
      </c>
      <c r="F18" s="2">
        <f t="shared" si="1"/>
        <v>2723.58</v>
      </c>
      <c r="G18" s="2">
        <f t="shared" si="0"/>
        <v>77.81657142857142</v>
      </c>
    </row>
    <row r="19" spans="1:7" s="8" customFormat="1" ht="12.75">
      <c r="A19" s="12"/>
      <c r="B19" s="13"/>
      <c r="C19" s="13"/>
      <c r="D19" s="14" t="s">
        <v>24</v>
      </c>
      <c r="E19" s="15">
        <f t="shared" si="1"/>
        <v>3500</v>
      </c>
      <c r="F19" s="15">
        <f t="shared" si="1"/>
        <v>2723.58</v>
      </c>
      <c r="G19" s="15">
        <f t="shared" si="0"/>
        <v>77.81657142857142</v>
      </c>
    </row>
    <row r="20" spans="1:7" s="8" customFormat="1" ht="25.5">
      <c r="A20" s="146" t="s">
        <v>303</v>
      </c>
      <c r="B20" s="158"/>
      <c r="C20" s="159"/>
      <c r="D20" s="16" t="s">
        <v>142</v>
      </c>
      <c r="E20" s="17">
        <f t="shared" si="1"/>
        <v>3500</v>
      </c>
      <c r="F20" s="17">
        <f t="shared" si="1"/>
        <v>2723.58</v>
      </c>
      <c r="G20" s="17">
        <f t="shared" si="0"/>
        <v>77.81657142857142</v>
      </c>
    </row>
    <row r="21" spans="1:7" s="8" customFormat="1" ht="63.75">
      <c r="A21" s="163"/>
      <c r="B21" s="164"/>
      <c r="C21" s="165"/>
      <c r="D21" s="6" t="s">
        <v>98</v>
      </c>
      <c r="E21" s="7">
        <v>3500</v>
      </c>
      <c r="F21" s="7">
        <v>2723.58</v>
      </c>
      <c r="G21" s="7">
        <f t="shared" si="0"/>
        <v>77.81657142857142</v>
      </c>
    </row>
    <row r="22" spans="1:7" s="8" customFormat="1" ht="12.75">
      <c r="A22" s="4"/>
      <c r="B22" s="5"/>
      <c r="C22" s="5"/>
      <c r="D22" s="6"/>
      <c r="E22" s="7"/>
      <c r="F22" s="7"/>
      <c r="G22" s="7"/>
    </row>
    <row r="23" spans="1:7" s="19" customFormat="1" ht="12.75">
      <c r="A23" s="9"/>
      <c r="B23" s="10"/>
      <c r="C23" s="10" t="s">
        <v>304</v>
      </c>
      <c r="D23" s="11" t="s">
        <v>23</v>
      </c>
      <c r="E23" s="2">
        <f>SUM(E24)</f>
        <v>78741.47</v>
      </c>
      <c r="F23" s="2">
        <f>SUM(F24)</f>
        <v>78741.47</v>
      </c>
      <c r="G23" s="2">
        <f t="shared" si="0"/>
        <v>100</v>
      </c>
    </row>
    <row r="24" spans="1:7" s="8" customFormat="1" ht="12.75">
      <c r="A24" s="12"/>
      <c r="B24" s="13"/>
      <c r="C24" s="13"/>
      <c r="D24" s="14" t="s">
        <v>24</v>
      </c>
      <c r="E24" s="15">
        <f>SUM(E25)</f>
        <v>78741.47</v>
      </c>
      <c r="F24" s="15">
        <f>SUM(F25)</f>
        <v>78741.47</v>
      </c>
      <c r="G24" s="15">
        <f t="shared" si="0"/>
        <v>100</v>
      </c>
    </row>
    <row r="25" spans="1:7" s="8" customFormat="1" ht="25.5">
      <c r="A25" s="153" t="s">
        <v>303</v>
      </c>
      <c r="B25" s="154"/>
      <c r="C25" s="155"/>
      <c r="D25" s="16" t="s">
        <v>102</v>
      </c>
      <c r="E25" s="7">
        <f>SUM(E26:E27)</f>
        <v>78741.47</v>
      </c>
      <c r="F25" s="7">
        <f>SUM(F26:F27)</f>
        <v>78741.47</v>
      </c>
      <c r="G25" s="7">
        <f t="shared" si="0"/>
        <v>100</v>
      </c>
    </row>
    <row r="26" spans="1:7" s="8" customFormat="1" ht="25.5">
      <c r="A26" s="169"/>
      <c r="B26" s="170"/>
      <c r="C26" s="171"/>
      <c r="D26" s="16" t="s">
        <v>105</v>
      </c>
      <c r="E26" s="7">
        <v>300</v>
      </c>
      <c r="F26" s="7">
        <v>300</v>
      </c>
      <c r="G26" s="7">
        <f t="shared" si="0"/>
        <v>100</v>
      </c>
    </row>
    <row r="27" spans="1:7" s="8" customFormat="1" ht="38.25">
      <c r="A27" s="156"/>
      <c r="B27" s="157"/>
      <c r="C27" s="145"/>
      <c r="D27" s="16" t="s">
        <v>106</v>
      </c>
      <c r="E27" s="7">
        <v>78441.47</v>
      </c>
      <c r="F27" s="7">
        <v>78441.47</v>
      </c>
      <c r="G27" s="7">
        <f t="shared" si="0"/>
        <v>100</v>
      </c>
    </row>
    <row r="28" spans="1:7" s="8" customFormat="1" ht="12.75">
      <c r="A28" s="4"/>
      <c r="B28" s="5"/>
      <c r="C28" s="5"/>
      <c r="D28" s="16"/>
      <c r="E28" s="7"/>
      <c r="F28" s="7"/>
      <c r="G28" s="7"/>
    </row>
    <row r="29" spans="1:7" s="46" customFormat="1" ht="38.25">
      <c r="A29" s="42" t="s">
        <v>4</v>
      </c>
      <c r="B29" s="43" t="s">
        <v>305</v>
      </c>
      <c r="C29" s="43"/>
      <c r="D29" s="44" t="s">
        <v>306</v>
      </c>
      <c r="E29" s="45">
        <f>SUM(E31)</f>
        <v>4920</v>
      </c>
      <c r="F29" s="45">
        <f>SUM(F31)</f>
        <v>4920</v>
      </c>
      <c r="G29" s="45">
        <f t="shared" si="0"/>
        <v>100</v>
      </c>
    </row>
    <row r="30" spans="1:7" s="8" customFormat="1" ht="12.75">
      <c r="A30" s="121"/>
      <c r="B30" s="122"/>
      <c r="C30" s="122"/>
      <c r="D30" s="123"/>
      <c r="E30" s="124"/>
      <c r="F30" s="124"/>
      <c r="G30" s="124"/>
    </row>
    <row r="31" spans="1:7" s="46" customFormat="1" ht="12.75">
      <c r="A31" s="20"/>
      <c r="B31" s="21"/>
      <c r="C31" s="21" t="s">
        <v>307</v>
      </c>
      <c r="D31" s="22" t="s">
        <v>23</v>
      </c>
      <c r="E31" s="23">
        <f aca="true" t="shared" si="2" ref="E31:F34">SUM(E32)</f>
        <v>4920</v>
      </c>
      <c r="F31" s="23">
        <f t="shared" si="2"/>
        <v>4920</v>
      </c>
      <c r="G31" s="23">
        <f t="shared" si="0"/>
        <v>100</v>
      </c>
    </row>
    <row r="32" spans="1:7" s="46" customFormat="1" ht="12.75">
      <c r="A32" s="65"/>
      <c r="B32" s="66"/>
      <c r="C32" s="66"/>
      <c r="D32" s="67" t="s">
        <v>24</v>
      </c>
      <c r="E32" s="68">
        <f t="shared" si="2"/>
        <v>4920</v>
      </c>
      <c r="F32" s="68">
        <f t="shared" si="2"/>
        <v>4920</v>
      </c>
      <c r="G32" s="68">
        <f t="shared" si="0"/>
        <v>100</v>
      </c>
    </row>
    <row r="33" spans="1:7" s="46" customFormat="1" ht="25.5">
      <c r="A33" s="172" t="s">
        <v>303</v>
      </c>
      <c r="B33" s="173"/>
      <c r="C33" s="174"/>
      <c r="D33" s="53" t="s">
        <v>102</v>
      </c>
      <c r="E33" s="60">
        <f t="shared" si="2"/>
        <v>4920</v>
      </c>
      <c r="F33" s="60">
        <f t="shared" si="2"/>
        <v>4920</v>
      </c>
      <c r="G33" s="60">
        <f t="shared" si="0"/>
        <v>100</v>
      </c>
    </row>
    <row r="34" spans="1:7" s="46" customFormat="1" ht="38.25">
      <c r="A34" s="175"/>
      <c r="B34" s="176"/>
      <c r="C34" s="177"/>
      <c r="D34" s="53" t="s">
        <v>143</v>
      </c>
      <c r="E34" s="60">
        <f t="shared" si="2"/>
        <v>4920</v>
      </c>
      <c r="F34" s="60">
        <f t="shared" si="2"/>
        <v>4920</v>
      </c>
      <c r="G34" s="60">
        <f t="shared" si="0"/>
        <v>100</v>
      </c>
    </row>
    <row r="35" spans="1:7" s="46" customFormat="1" ht="76.5">
      <c r="A35" s="178"/>
      <c r="B35" s="179"/>
      <c r="C35" s="180"/>
      <c r="D35" s="53" t="s">
        <v>308</v>
      </c>
      <c r="E35" s="60">
        <v>4920</v>
      </c>
      <c r="F35" s="60">
        <v>4920</v>
      </c>
      <c r="G35" s="60">
        <f t="shared" si="0"/>
        <v>100</v>
      </c>
    </row>
    <row r="36" spans="1:7" s="46" customFormat="1" ht="12.75">
      <c r="A36" s="70"/>
      <c r="B36" s="71"/>
      <c r="C36" s="71"/>
      <c r="D36" s="53"/>
      <c r="E36" s="60"/>
      <c r="F36" s="60"/>
      <c r="G36" s="60"/>
    </row>
    <row r="37" spans="1:7" s="8" customFormat="1" ht="12.75">
      <c r="A37" s="38" t="s">
        <v>272</v>
      </c>
      <c r="B37" s="39">
        <v>600</v>
      </c>
      <c r="C37" s="39"/>
      <c r="D37" s="40" t="s">
        <v>25</v>
      </c>
      <c r="E37" s="41">
        <f>SUM(E39,E48,E59,E72,E54,E78)</f>
        <v>2405929.8600000003</v>
      </c>
      <c r="F37" s="41">
        <f>SUM(F39,F48,F59,F72,F54,F78)</f>
        <v>2391433.66</v>
      </c>
      <c r="G37" s="41">
        <f t="shared" si="0"/>
        <v>99.39748035713724</v>
      </c>
    </row>
    <row r="38" spans="1:7" s="8" customFormat="1" ht="12.75">
      <c r="A38" s="77"/>
      <c r="B38" s="78"/>
      <c r="C38" s="78"/>
      <c r="D38" s="79"/>
      <c r="E38" s="80"/>
      <c r="F38" s="80"/>
      <c r="G38" s="80"/>
    </row>
    <row r="39" spans="1:7" s="19" customFormat="1" ht="25.5">
      <c r="A39" s="9"/>
      <c r="B39" s="10"/>
      <c r="C39" s="10" t="s">
        <v>63</v>
      </c>
      <c r="D39" s="11" t="s">
        <v>64</v>
      </c>
      <c r="E39" s="2">
        <f>E40</f>
        <v>162000</v>
      </c>
      <c r="F39" s="2">
        <f>F40</f>
        <v>150365.63</v>
      </c>
      <c r="G39" s="2">
        <f t="shared" si="0"/>
        <v>92.81829012345679</v>
      </c>
    </row>
    <row r="40" spans="1:7" s="8" customFormat="1" ht="12.75">
      <c r="A40" s="24"/>
      <c r="B40" s="25"/>
      <c r="C40" s="25"/>
      <c r="D40" s="26" t="s">
        <v>309</v>
      </c>
      <c r="E40" s="15">
        <f>SUM(E41,E43)</f>
        <v>162000</v>
      </c>
      <c r="F40" s="15">
        <f>SUM(F41,F43)</f>
        <v>150365.63</v>
      </c>
      <c r="G40" s="15">
        <f t="shared" si="0"/>
        <v>92.81829012345679</v>
      </c>
    </row>
    <row r="41" spans="1:7" s="8" customFormat="1" ht="25.5">
      <c r="A41" s="147" t="s">
        <v>303</v>
      </c>
      <c r="B41" s="148"/>
      <c r="C41" s="149"/>
      <c r="D41" s="16" t="s">
        <v>142</v>
      </c>
      <c r="E41" s="17">
        <f>SUM(E42)</f>
        <v>100000</v>
      </c>
      <c r="F41" s="17">
        <f>SUM(F42)</f>
        <v>93276.49</v>
      </c>
      <c r="G41" s="17">
        <f t="shared" si="0"/>
        <v>93.27649</v>
      </c>
    </row>
    <row r="42" spans="1:7" s="46" customFormat="1" ht="38.25">
      <c r="A42" s="166"/>
      <c r="B42" s="167"/>
      <c r="C42" s="168"/>
      <c r="D42" s="53" t="s">
        <v>99</v>
      </c>
      <c r="E42" s="58">
        <v>100000</v>
      </c>
      <c r="F42" s="58">
        <v>93276.49</v>
      </c>
      <c r="G42" s="58">
        <f t="shared" si="0"/>
        <v>93.27649</v>
      </c>
    </row>
    <row r="43" spans="1:7" s="46" customFormat="1" ht="25.5">
      <c r="A43" s="166"/>
      <c r="B43" s="167"/>
      <c r="C43" s="168"/>
      <c r="D43" s="53" t="s">
        <v>103</v>
      </c>
      <c r="E43" s="58">
        <f>SUM(E44)</f>
        <v>62000</v>
      </c>
      <c r="F43" s="58">
        <f>SUM(F44)</f>
        <v>57089.14</v>
      </c>
      <c r="G43" s="58">
        <f t="shared" si="0"/>
        <v>92.07925806451613</v>
      </c>
    </row>
    <row r="44" spans="1:7" s="46" customFormat="1" ht="38.25">
      <c r="A44" s="166"/>
      <c r="B44" s="167"/>
      <c r="C44" s="168"/>
      <c r="D44" s="53" t="s">
        <v>144</v>
      </c>
      <c r="E44" s="58">
        <f>SUM(E45:E46)</f>
        <v>62000</v>
      </c>
      <c r="F44" s="58">
        <f>SUM(F45:F46)</f>
        <v>57089.14</v>
      </c>
      <c r="G44" s="58">
        <f t="shared" si="0"/>
        <v>92.07925806451613</v>
      </c>
    </row>
    <row r="45" spans="1:7" s="46" customFormat="1" ht="38.25">
      <c r="A45" s="166"/>
      <c r="B45" s="167"/>
      <c r="C45" s="168"/>
      <c r="D45" s="72" t="s">
        <v>100</v>
      </c>
      <c r="E45" s="60">
        <v>2000</v>
      </c>
      <c r="F45" s="60">
        <v>61.5</v>
      </c>
      <c r="G45" s="60">
        <f t="shared" si="0"/>
        <v>3.075</v>
      </c>
    </row>
    <row r="46" spans="1:7" s="46" customFormat="1" ht="38.25">
      <c r="A46" s="150"/>
      <c r="B46" s="151"/>
      <c r="C46" s="152"/>
      <c r="D46" s="72" t="s">
        <v>253</v>
      </c>
      <c r="E46" s="60">
        <v>60000</v>
      </c>
      <c r="F46" s="60">
        <v>57027.64</v>
      </c>
      <c r="G46" s="60">
        <f t="shared" si="0"/>
        <v>95.04606666666666</v>
      </c>
    </row>
    <row r="47" spans="1:7" s="8" customFormat="1" ht="12.75">
      <c r="A47" s="4"/>
      <c r="B47" s="5"/>
      <c r="C47" s="5"/>
      <c r="D47" s="6"/>
      <c r="E47" s="7"/>
      <c r="F47" s="7"/>
      <c r="G47" s="7"/>
    </row>
    <row r="48" spans="1:7" s="34" customFormat="1" ht="25.5">
      <c r="A48" s="20"/>
      <c r="B48" s="21"/>
      <c r="C48" s="21" t="s">
        <v>65</v>
      </c>
      <c r="D48" s="22" t="s">
        <v>66</v>
      </c>
      <c r="E48" s="23">
        <f aca="true" t="shared" si="3" ref="E48:F51">SUM(E49)</f>
        <v>909</v>
      </c>
      <c r="F48" s="23">
        <f t="shared" si="3"/>
        <v>909</v>
      </c>
      <c r="G48" s="23">
        <f t="shared" si="0"/>
        <v>100</v>
      </c>
    </row>
    <row r="49" spans="1:7" s="46" customFormat="1" ht="12.75">
      <c r="A49" s="65"/>
      <c r="B49" s="66"/>
      <c r="C49" s="66"/>
      <c r="D49" s="67" t="s">
        <v>24</v>
      </c>
      <c r="E49" s="68">
        <f t="shared" si="3"/>
        <v>909</v>
      </c>
      <c r="F49" s="68">
        <f t="shared" si="3"/>
        <v>909</v>
      </c>
      <c r="G49" s="68">
        <f t="shared" si="0"/>
        <v>100</v>
      </c>
    </row>
    <row r="50" spans="1:7" s="46" customFormat="1" ht="25.5">
      <c r="A50" s="147" t="s">
        <v>303</v>
      </c>
      <c r="B50" s="148"/>
      <c r="C50" s="149"/>
      <c r="D50" s="53" t="s">
        <v>102</v>
      </c>
      <c r="E50" s="58">
        <f t="shared" si="3"/>
        <v>909</v>
      </c>
      <c r="F50" s="58">
        <f t="shared" si="3"/>
        <v>909</v>
      </c>
      <c r="G50" s="58">
        <f t="shared" si="0"/>
        <v>100</v>
      </c>
    </row>
    <row r="51" spans="1:7" s="46" customFormat="1" ht="38.25">
      <c r="A51" s="166"/>
      <c r="B51" s="167"/>
      <c r="C51" s="168"/>
      <c r="D51" s="53" t="s">
        <v>143</v>
      </c>
      <c r="E51" s="58">
        <f t="shared" si="3"/>
        <v>909</v>
      </c>
      <c r="F51" s="58">
        <f t="shared" si="3"/>
        <v>909</v>
      </c>
      <c r="G51" s="58">
        <f t="shared" si="0"/>
        <v>100</v>
      </c>
    </row>
    <row r="52" spans="1:7" s="46" customFormat="1" ht="25.5">
      <c r="A52" s="150"/>
      <c r="B52" s="151"/>
      <c r="C52" s="152"/>
      <c r="D52" s="72" t="s">
        <v>104</v>
      </c>
      <c r="E52" s="60">
        <v>909</v>
      </c>
      <c r="F52" s="60">
        <v>909</v>
      </c>
      <c r="G52" s="60">
        <f t="shared" si="0"/>
        <v>100</v>
      </c>
    </row>
    <row r="53" spans="1:7" s="46" customFormat="1" ht="13.5" customHeight="1">
      <c r="A53" s="70"/>
      <c r="B53" s="71"/>
      <c r="C53" s="71"/>
      <c r="D53" s="72"/>
      <c r="E53" s="60"/>
      <c r="F53" s="60"/>
      <c r="G53" s="60"/>
    </row>
    <row r="54" spans="1:7" s="46" customFormat="1" ht="25.5">
      <c r="A54" s="20"/>
      <c r="B54" s="21"/>
      <c r="C54" s="21" t="s">
        <v>310</v>
      </c>
      <c r="D54" s="22" t="s">
        <v>311</v>
      </c>
      <c r="E54" s="23">
        <f aca="true" t="shared" si="4" ref="E54:F56">SUM(E55)</f>
        <v>18000</v>
      </c>
      <c r="F54" s="23">
        <f t="shared" si="4"/>
        <v>17835</v>
      </c>
      <c r="G54" s="23">
        <f t="shared" si="0"/>
        <v>99.08333333333333</v>
      </c>
    </row>
    <row r="55" spans="1:7" s="46" customFormat="1" ht="12.75">
      <c r="A55" s="55"/>
      <c r="B55" s="56"/>
      <c r="C55" s="56"/>
      <c r="D55" s="75" t="s">
        <v>38</v>
      </c>
      <c r="E55" s="76">
        <f t="shared" si="4"/>
        <v>18000</v>
      </c>
      <c r="F55" s="76">
        <f t="shared" si="4"/>
        <v>17835</v>
      </c>
      <c r="G55" s="76">
        <f t="shared" si="0"/>
        <v>99.08333333333333</v>
      </c>
    </row>
    <row r="56" spans="1:7" s="46" customFormat="1" ht="29.25" customHeight="1">
      <c r="A56" s="172" t="s">
        <v>303</v>
      </c>
      <c r="B56" s="173"/>
      <c r="C56" s="174"/>
      <c r="D56" s="72" t="s">
        <v>149</v>
      </c>
      <c r="E56" s="60">
        <f t="shared" si="4"/>
        <v>18000</v>
      </c>
      <c r="F56" s="60">
        <f t="shared" si="4"/>
        <v>17835</v>
      </c>
      <c r="G56" s="60">
        <f t="shared" si="0"/>
        <v>99.08333333333333</v>
      </c>
    </row>
    <row r="57" spans="1:7" s="46" customFormat="1" ht="134.25" customHeight="1">
      <c r="A57" s="178"/>
      <c r="B57" s="179"/>
      <c r="C57" s="180"/>
      <c r="D57" s="72" t="s">
        <v>376</v>
      </c>
      <c r="E57" s="60">
        <v>18000</v>
      </c>
      <c r="F57" s="60">
        <v>17835</v>
      </c>
      <c r="G57" s="60">
        <f t="shared" si="0"/>
        <v>99.08333333333333</v>
      </c>
    </row>
    <row r="58" spans="1:7" s="46" customFormat="1" ht="13.5" customHeight="1">
      <c r="A58" s="70"/>
      <c r="B58" s="71"/>
      <c r="C58" s="71"/>
      <c r="D58" s="72"/>
      <c r="E58" s="60"/>
      <c r="F58" s="60"/>
      <c r="G58" s="60"/>
    </row>
    <row r="59" spans="1:7" s="3" customFormat="1" ht="12.75">
      <c r="A59" s="9"/>
      <c r="B59" s="10"/>
      <c r="C59" s="10">
        <v>60016</v>
      </c>
      <c r="D59" s="11" t="s">
        <v>26</v>
      </c>
      <c r="E59" s="2">
        <f>E66+E60</f>
        <v>1032494.28</v>
      </c>
      <c r="F59" s="2">
        <f>F66+F60</f>
        <v>1030142.45</v>
      </c>
      <c r="G59" s="2">
        <f t="shared" si="0"/>
        <v>99.77221859282358</v>
      </c>
    </row>
    <row r="60" spans="1:7" s="8" customFormat="1" ht="12.75">
      <c r="A60" s="12"/>
      <c r="B60" s="13"/>
      <c r="C60" s="13"/>
      <c r="D60" s="14" t="s">
        <v>24</v>
      </c>
      <c r="E60" s="15">
        <f>SUM(E61)</f>
        <v>644686.43</v>
      </c>
      <c r="F60" s="15">
        <f>SUM(F61)</f>
        <v>642834.92</v>
      </c>
      <c r="G60" s="15">
        <f t="shared" si="0"/>
        <v>99.71280456453846</v>
      </c>
    </row>
    <row r="61" spans="1:7" s="8" customFormat="1" ht="25.5">
      <c r="A61" s="146" t="s">
        <v>303</v>
      </c>
      <c r="B61" s="158"/>
      <c r="C61" s="159"/>
      <c r="D61" s="16" t="s">
        <v>102</v>
      </c>
      <c r="E61" s="17">
        <f>SUM(E62)</f>
        <v>644686.43</v>
      </c>
      <c r="F61" s="17">
        <f>SUM(F62)</f>
        <v>642834.92</v>
      </c>
      <c r="G61" s="17">
        <f t="shared" si="0"/>
        <v>99.71280456453846</v>
      </c>
    </row>
    <row r="62" spans="1:7" s="8" customFormat="1" ht="38.25">
      <c r="A62" s="160"/>
      <c r="B62" s="161"/>
      <c r="C62" s="162"/>
      <c r="D62" s="16" t="s">
        <v>143</v>
      </c>
      <c r="E62" s="17">
        <f>SUM(E63:E64)</f>
        <v>644686.43</v>
      </c>
      <c r="F62" s="17">
        <f>SUM(F63:F64)</f>
        <v>642834.92</v>
      </c>
      <c r="G62" s="17">
        <f t="shared" si="0"/>
        <v>99.71280456453846</v>
      </c>
    </row>
    <row r="63" spans="1:7" s="8" customFormat="1" ht="12.75">
      <c r="A63" s="160"/>
      <c r="B63" s="161"/>
      <c r="C63" s="162"/>
      <c r="D63" s="16" t="s">
        <v>260</v>
      </c>
      <c r="E63" s="17">
        <v>634846.43</v>
      </c>
      <c r="F63" s="17">
        <v>632994.92</v>
      </c>
      <c r="G63" s="17">
        <f t="shared" si="0"/>
        <v>99.70835308942354</v>
      </c>
    </row>
    <row r="64" spans="1:7" s="8" customFormat="1" ht="76.5">
      <c r="A64" s="163"/>
      <c r="B64" s="164"/>
      <c r="C64" s="165"/>
      <c r="D64" s="16" t="s">
        <v>312</v>
      </c>
      <c r="E64" s="47">
        <v>9840</v>
      </c>
      <c r="F64" s="17">
        <v>9840</v>
      </c>
      <c r="G64" s="17">
        <f t="shared" si="0"/>
        <v>100</v>
      </c>
    </row>
    <row r="65" spans="1:7" s="8" customFormat="1" ht="12.75">
      <c r="A65" s="27"/>
      <c r="B65" s="28"/>
      <c r="C65" s="28"/>
      <c r="D65" s="16"/>
      <c r="E65" s="17"/>
      <c r="F65" s="17"/>
      <c r="G65" s="17"/>
    </row>
    <row r="66" spans="1:7" s="8" customFormat="1" ht="12.75">
      <c r="A66" s="29"/>
      <c r="B66" s="30"/>
      <c r="C66" s="30"/>
      <c r="D66" s="31" t="s">
        <v>38</v>
      </c>
      <c r="E66" s="32">
        <f>E67</f>
        <v>387807.85</v>
      </c>
      <c r="F66" s="32">
        <f>SUM(F67)</f>
        <v>387307.52999999997</v>
      </c>
      <c r="G66" s="32">
        <f t="shared" si="0"/>
        <v>99.87098765535562</v>
      </c>
    </row>
    <row r="67" spans="1:7" s="8" customFormat="1" ht="25.5">
      <c r="A67" s="146" t="s">
        <v>303</v>
      </c>
      <c r="B67" s="158"/>
      <c r="C67" s="159"/>
      <c r="D67" s="16" t="s">
        <v>149</v>
      </c>
      <c r="E67" s="17">
        <f>SUM(E68:E70)</f>
        <v>387807.85</v>
      </c>
      <c r="F67" s="17">
        <f>SUM(F68:F70)</f>
        <v>387307.52999999997</v>
      </c>
      <c r="G67" s="17">
        <f t="shared" si="0"/>
        <v>99.87098765535562</v>
      </c>
    </row>
    <row r="68" spans="1:7" s="8" customFormat="1" ht="51">
      <c r="A68" s="160"/>
      <c r="B68" s="161"/>
      <c r="C68" s="162"/>
      <c r="D68" s="16" t="s">
        <v>281</v>
      </c>
      <c r="E68" s="7">
        <v>321457.85</v>
      </c>
      <c r="F68" s="7">
        <v>321457.54</v>
      </c>
      <c r="G68" s="7">
        <f t="shared" si="0"/>
        <v>99.99990356433977</v>
      </c>
    </row>
    <row r="69" spans="1:7" s="8" customFormat="1" ht="25.5">
      <c r="A69" s="160"/>
      <c r="B69" s="161"/>
      <c r="C69" s="162"/>
      <c r="D69" s="16" t="s">
        <v>313</v>
      </c>
      <c r="E69" s="7">
        <v>11000</v>
      </c>
      <c r="F69" s="7">
        <v>10499.99</v>
      </c>
      <c r="G69" s="7">
        <f t="shared" si="0"/>
        <v>95.45445454545454</v>
      </c>
    </row>
    <row r="70" spans="1:7" s="8" customFormat="1" ht="51">
      <c r="A70" s="163"/>
      <c r="B70" s="164"/>
      <c r="C70" s="165"/>
      <c r="D70" s="16" t="s">
        <v>383</v>
      </c>
      <c r="E70" s="7">
        <v>55350</v>
      </c>
      <c r="F70" s="7">
        <v>55350</v>
      </c>
      <c r="G70" s="7">
        <f t="shared" si="0"/>
        <v>100</v>
      </c>
    </row>
    <row r="71" spans="1:7" s="46" customFormat="1" ht="12.75">
      <c r="A71" s="4"/>
      <c r="B71" s="5"/>
      <c r="C71" s="5"/>
      <c r="D71" s="6"/>
      <c r="E71" s="7"/>
      <c r="F71" s="7"/>
      <c r="G71" s="7"/>
    </row>
    <row r="72" spans="1:7" s="8" customFormat="1" ht="12.75">
      <c r="A72" s="9"/>
      <c r="B72" s="10"/>
      <c r="C72" s="10" t="s">
        <v>259</v>
      </c>
      <c r="D72" s="11" t="s">
        <v>270</v>
      </c>
      <c r="E72" s="2">
        <f>SUM(E73)</f>
        <v>34041.58</v>
      </c>
      <c r="F72" s="2">
        <f>SUM(F73)</f>
        <v>34041.58</v>
      </c>
      <c r="G72" s="2">
        <f t="shared" si="0"/>
        <v>100</v>
      </c>
    </row>
    <row r="73" spans="1:7" s="8" customFormat="1" ht="12.75">
      <c r="A73" s="29"/>
      <c r="B73" s="30"/>
      <c r="C73" s="30"/>
      <c r="D73" s="31" t="s">
        <v>38</v>
      </c>
      <c r="E73" s="32">
        <f>SUM(E74)</f>
        <v>34041.58</v>
      </c>
      <c r="F73" s="32">
        <f>SUM(F74)</f>
        <v>34041.58</v>
      </c>
      <c r="G73" s="32">
        <f t="shared" si="0"/>
        <v>100</v>
      </c>
    </row>
    <row r="74" spans="1:7" s="8" customFormat="1" ht="25.5">
      <c r="A74" s="153" t="s">
        <v>303</v>
      </c>
      <c r="B74" s="154"/>
      <c r="C74" s="155"/>
      <c r="D74" s="6" t="s">
        <v>149</v>
      </c>
      <c r="E74" s="7">
        <f>E75+E76</f>
        <v>34041.58</v>
      </c>
      <c r="F74" s="7">
        <f>SUM(F75:F76)</f>
        <v>34041.58</v>
      </c>
      <c r="G74" s="7">
        <f t="shared" si="0"/>
        <v>100</v>
      </c>
    </row>
    <row r="75" spans="1:7" s="8" customFormat="1" ht="51">
      <c r="A75" s="169"/>
      <c r="B75" s="170"/>
      <c r="C75" s="171"/>
      <c r="D75" s="18" t="s">
        <v>381</v>
      </c>
      <c r="E75" s="7">
        <v>18764.03</v>
      </c>
      <c r="F75" s="7">
        <v>18764.03</v>
      </c>
      <c r="G75" s="7">
        <f t="shared" si="0"/>
        <v>100</v>
      </c>
    </row>
    <row r="76" spans="1:7" s="8" customFormat="1" ht="38.25">
      <c r="A76" s="156"/>
      <c r="B76" s="157"/>
      <c r="C76" s="145"/>
      <c r="D76" s="16" t="s">
        <v>380</v>
      </c>
      <c r="E76" s="7">
        <v>15277.55</v>
      </c>
      <c r="F76" s="7">
        <v>15277.55</v>
      </c>
      <c r="G76" s="7">
        <f t="shared" si="0"/>
        <v>100</v>
      </c>
    </row>
    <row r="77" spans="1:7" s="8" customFormat="1" ht="12.75">
      <c r="A77" s="4"/>
      <c r="B77" s="5"/>
      <c r="C77" s="5"/>
      <c r="D77" s="6"/>
      <c r="E77" s="7"/>
      <c r="F77" s="7"/>
      <c r="G77" s="7"/>
    </row>
    <row r="78" spans="1:7" s="46" customFormat="1" ht="25.5">
      <c r="A78" s="20"/>
      <c r="B78" s="21"/>
      <c r="C78" s="21" t="s">
        <v>314</v>
      </c>
      <c r="D78" s="22" t="s">
        <v>315</v>
      </c>
      <c r="E78" s="23">
        <f aca="true" t="shared" si="5" ref="E78:F83">SUM(E79)</f>
        <v>1158485</v>
      </c>
      <c r="F78" s="23">
        <f t="shared" si="5"/>
        <v>1158140</v>
      </c>
      <c r="G78" s="23">
        <f aca="true" t="shared" si="6" ref="G78:G84">F78*100/E78</f>
        <v>99.97021972662573</v>
      </c>
    </row>
    <row r="79" spans="1:7" s="46" customFormat="1" ht="12.75">
      <c r="A79" s="65"/>
      <c r="B79" s="66"/>
      <c r="C79" s="66"/>
      <c r="D79" s="67" t="s">
        <v>24</v>
      </c>
      <c r="E79" s="68">
        <f t="shared" si="5"/>
        <v>1158485</v>
      </c>
      <c r="F79" s="68">
        <f t="shared" si="5"/>
        <v>1158140</v>
      </c>
      <c r="G79" s="68">
        <f t="shared" si="6"/>
        <v>99.97021972662573</v>
      </c>
    </row>
    <row r="80" spans="1:7" s="46" customFormat="1" ht="25.5">
      <c r="A80" s="172" t="s">
        <v>303</v>
      </c>
      <c r="B80" s="173"/>
      <c r="C80" s="174"/>
      <c r="D80" s="72" t="s">
        <v>102</v>
      </c>
      <c r="E80" s="60">
        <f>SUM(E81,E83)</f>
        <v>1158485</v>
      </c>
      <c r="F80" s="60">
        <f>SUM(F81,F83)</f>
        <v>1158140</v>
      </c>
      <c r="G80" s="60">
        <f t="shared" si="6"/>
        <v>99.97021972662573</v>
      </c>
    </row>
    <row r="81" spans="1:7" s="46" customFormat="1" ht="38.25">
      <c r="A81" s="175"/>
      <c r="B81" s="176"/>
      <c r="C81" s="177"/>
      <c r="D81" s="53" t="s">
        <v>382</v>
      </c>
      <c r="E81" s="60">
        <f>SUM(E82)</f>
        <v>17800</v>
      </c>
      <c r="F81" s="60">
        <f>SUM(F82)</f>
        <v>17800</v>
      </c>
      <c r="G81" s="60">
        <f t="shared" si="6"/>
        <v>100</v>
      </c>
    </row>
    <row r="82" spans="1:7" s="46" customFormat="1" ht="51">
      <c r="A82" s="175"/>
      <c r="B82" s="176"/>
      <c r="C82" s="177"/>
      <c r="D82" s="72" t="s">
        <v>316</v>
      </c>
      <c r="E82" s="60">
        <v>17800</v>
      </c>
      <c r="F82" s="60">
        <v>17800</v>
      </c>
      <c r="G82" s="60">
        <f t="shared" si="6"/>
        <v>100</v>
      </c>
    </row>
    <row r="83" spans="1:7" s="46" customFormat="1" ht="38.25">
      <c r="A83" s="175"/>
      <c r="B83" s="176"/>
      <c r="C83" s="177"/>
      <c r="D83" s="72" t="s">
        <v>145</v>
      </c>
      <c r="E83" s="60">
        <f t="shared" si="5"/>
        <v>1140685</v>
      </c>
      <c r="F83" s="60">
        <f t="shared" si="5"/>
        <v>1140340</v>
      </c>
      <c r="G83" s="60">
        <f t="shared" si="6"/>
        <v>99.96975501562657</v>
      </c>
    </row>
    <row r="84" spans="1:7" s="46" customFormat="1" ht="51">
      <c r="A84" s="178"/>
      <c r="B84" s="179"/>
      <c r="C84" s="180"/>
      <c r="D84" s="72" t="s">
        <v>316</v>
      </c>
      <c r="E84" s="60">
        <v>1140685</v>
      </c>
      <c r="F84" s="60">
        <v>1140340</v>
      </c>
      <c r="G84" s="60">
        <f t="shared" si="6"/>
        <v>99.96975501562657</v>
      </c>
    </row>
    <row r="85" spans="1:7" s="46" customFormat="1" ht="12.75">
      <c r="A85" s="70"/>
      <c r="B85" s="71"/>
      <c r="C85" s="71"/>
      <c r="D85" s="72"/>
      <c r="E85" s="60"/>
      <c r="F85" s="60"/>
      <c r="G85" s="60"/>
    </row>
    <row r="86" spans="1:7" s="8" customFormat="1" ht="25.5">
      <c r="A86" s="38" t="s">
        <v>6</v>
      </c>
      <c r="B86" s="39">
        <v>700</v>
      </c>
      <c r="C86" s="39"/>
      <c r="D86" s="40" t="s">
        <v>5</v>
      </c>
      <c r="E86" s="41">
        <f>SUM(E88,E106)</f>
        <v>1048120.37</v>
      </c>
      <c r="F86" s="41">
        <f>SUM(F88,F106)</f>
        <v>959997.1699999999</v>
      </c>
      <c r="G86" s="41">
        <f t="shared" si="0"/>
        <v>91.59226339623568</v>
      </c>
    </row>
    <row r="87" spans="1:7" s="8" customFormat="1" ht="12.75">
      <c r="A87" s="4"/>
      <c r="B87" s="5"/>
      <c r="C87" s="5"/>
      <c r="D87" s="6"/>
      <c r="E87" s="7"/>
      <c r="F87" s="7"/>
      <c r="G87" s="7"/>
    </row>
    <row r="88" spans="1:7" s="3" customFormat="1" ht="25.5">
      <c r="A88" s="9"/>
      <c r="B88" s="10"/>
      <c r="C88" s="10">
        <v>70005</v>
      </c>
      <c r="D88" s="11" t="s">
        <v>44</v>
      </c>
      <c r="E88" s="2">
        <f>SUM(E89,E99)</f>
        <v>605980.37</v>
      </c>
      <c r="F88" s="2">
        <f>SUM(F89,F99)</f>
        <v>517857.17</v>
      </c>
      <c r="G88" s="2">
        <f t="shared" si="0"/>
        <v>85.45774675836446</v>
      </c>
    </row>
    <row r="89" spans="1:7" s="8" customFormat="1" ht="12.75">
      <c r="A89" s="12"/>
      <c r="B89" s="13"/>
      <c r="C89" s="13"/>
      <c r="D89" s="14" t="s">
        <v>24</v>
      </c>
      <c r="E89" s="48">
        <f>SUM(E90)</f>
        <v>395507.37</v>
      </c>
      <c r="F89" s="48">
        <f>SUM(F90)</f>
        <v>341926.17</v>
      </c>
      <c r="G89" s="48">
        <f t="shared" si="0"/>
        <v>86.45254069475368</v>
      </c>
    </row>
    <row r="90" spans="1:7" s="8" customFormat="1" ht="25.5">
      <c r="A90" s="146" t="s">
        <v>303</v>
      </c>
      <c r="B90" s="158"/>
      <c r="C90" s="159"/>
      <c r="D90" s="16" t="s">
        <v>102</v>
      </c>
      <c r="E90" s="33">
        <f>SUM(E91:E92)</f>
        <v>395507.37</v>
      </c>
      <c r="F90" s="33">
        <f>SUM(F91:F92)</f>
        <v>341926.17</v>
      </c>
      <c r="G90" s="33">
        <f t="shared" si="0"/>
        <v>86.45254069475368</v>
      </c>
    </row>
    <row r="91" spans="1:7" s="8" customFormat="1" ht="25.5">
      <c r="A91" s="160"/>
      <c r="B91" s="161"/>
      <c r="C91" s="162"/>
      <c r="D91" s="16" t="s">
        <v>105</v>
      </c>
      <c r="E91" s="33">
        <v>4500</v>
      </c>
      <c r="F91" s="33">
        <v>3583.35</v>
      </c>
      <c r="G91" s="33">
        <f t="shared" si="0"/>
        <v>79.63</v>
      </c>
    </row>
    <row r="92" spans="1:7" s="8" customFormat="1" ht="38.25">
      <c r="A92" s="160"/>
      <c r="B92" s="161"/>
      <c r="C92" s="162"/>
      <c r="D92" s="16" t="s">
        <v>145</v>
      </c>
      <c r="E92" s="33">
        <f>SUM(E93:E97)</f>
        <v>391007.37</v>
      </c>
      <c r="F92" s="33">
        <f>SUM(F93:F97)</f>
        <v>338342.82</v>
      </c>
      <c r="G92" s="33">
        <f t="shared" si="0"/>
        <v>86.53105950407021</v>
      </c>
    </row>
    <row r="93" spans="1:7" s="8" customFormat="1" ht="25.5">
      <c r="A93" s="160"/>
      <c r="B93" s="161"/>
      <c r="C93" s="162"/>
      <c r="D93" s="6" t="s">
        <v>201</v>
      </c>
      <c r="E93" s="17">
        <v>181506</v>
      </c>
      <c r="F93" s="17">
        <v>173653.45</v>
      </c>
      <c r="G93" s="17">
        <f t="shared" si="0"/>
        <v>95.67366918999923</v>
      </c>
    </row>
    <row r="94" spans="1:7" s="8" customFormat="1" ht="12.75">
      <c r="A94" s="160"/>
      <c r="B94" s="161"/>
      <c r="C94" s="162"/>
      <c r="D94" s="6" t="s">
        <v>295</v>
      </c>
      <c r="E94" s="17">
        <v>111800</v>
      </c>
      <c r="F94" s="17">
        <v>101982.2</v>
      </c>
      <c r="G94" s="17">
        <f t="shared" si="0"/>
        <v>91.21842576028622</v>
      </c>
    </row>
    <row r="95" spans="1:7" s="8" customFormat="1" ht="63.75">
      <c r="A95" s="160"/>
      <c r="B95" s="161"/>
      <c r="C95" s="162"/>
      <c r="D95" s="18" t="s">
        <v>296</v>
      </c>
      <c r="E95" s="7">
        <v>26.88</v>
      </c>
      <c r="F95" s="7">
        <v>26.88</v>
      </c>
      <c r="G95" s="7">
        <f t="shared" si="0"/>
        <v>100</v>
      </c>
    </row>
    <row r="96" spans="1:7" s="8" customFormat="1" ht="89.25">
      <c r="A96" s="160"/>
      <c r="B96" s="161"/>
      <c r="C96" s="162"/>
      <c r="D96" s="18" t="s">
        <v>297</v>
      </c>
      <c r="E96" s="7">
        <v>7674.49</v>
      </c>
      <c r="F96" s="7">
        <v>7674.49</v>
      </c>
      <c r="G96" s="7">
        <f t="shared" si="0"/>
        <v>100</v>
      </c>
    </row>
    <row r="97" spans="1:7" s="8" customFormat="1" ht="63.75">
      <c r="A97" s="163"/>
      <c r="B97" s="164"/>
      <c r="C97" s="165"/>
      <c r="D97" s="16" t="s">
        <v>328</v>
      </c>
      <c r="E97" s="7">
        <v>90000</v>
      </c>
      <c r="F97" s="7">
        <v>55005.8</v>
      </c>
      <c r="G97" s="7">
        <f t="shared" si="0"/>
        <v>61.117555555555555</v>
      </c>
    </row>
    <row r="98" spans="1:7" s="46" customFormat="1" ht="12.75">
      <c r="A98" s="4"/>
      <c r="B98" s="5"/>
      <c r="C98" s="5"/>
      <c r="D98" s="6"/>
      <c r="E98" s="7"/>
      <c r="F98" s="7"/>
      <c r="G98" s="7"/>
    </row>
    <row r="99" spans="1:7" s="8" customFormat="1" ht="12.75">
      <c r="A99" s="29"/>
      <c r="B99" s="30"/>
      <c r="C99" s="30"/>
      <c r="D99" s="31" t="s">
        <v>38</v>
      </c>
      <c r="E99" s="32">
        <f>SUM(E100)</f>
        <v>210473</v>
      </c>
      <c r="F99" s="32">
        <f>SUM(F100)</f>
        <v>175931</v>
      </c>
      <c r="G99" s="32">
        <f t="shared" si="0"/>
        <v>83.5883937607199</v>
      </c>
    </row>
    <row r="100" spans="1:7" s="8" customFormat="1" ht="25.5">
      <c r="A100" s="146" t="s">
        <v>303</v>
      </c>
      <c r="B100" s="158"/>
      <c r="C100" s="159"/>
      <c r="D100" s="16" t="s">
        <v>149</v>
      </c>
      <c r="E100" s="17">
        <f>SUM(E101:E104)</f>
        <v>210473</v>
      </c>
      <c r="F100" s="17">
        <f>SUM(F101:F104)</f>
        <v>175931</v>
      </c>
      <c r="G100" s="17">
        <f t="shared" si="0"/>
        <v>83.5883937607199</v>
      </c>
    </row>
    <row r="101" spans="1:7" s="8" customFormat="1" ht="12.75">
      <c r="A101" s="160"/>
      <c r="B101" s="161"/>
      <c r="C101" s="162"/>
      <c r="D101" s="6" t="s">
        <v>146</v>
      </c>
      <c r="E101" s="17">
        <v>157437</v>
      </c>
      <c r="F101" s="17">
        <v>130352</v>
      </c>
      <c r="G101" s="17">
        <f t="shared" si="0"/>
        <v>82.79629312042277</v>
      </c>
    </row>
    <row r="102" spans="1:7" s="8" customFormat="1" ht="38.25">
      <c r="A102" s="160"/>
      <c r="B102" s="161"/>
      <c r="C102" s="162"/>
      <c r="D102" s="6" t="s">
        <v>279</v>
      </c>
      <c r="E102" s="7">
        <v>13607</v>
      </c>
      <c r="F102" s="7">
        <v>6150</v>
      </c>
      <c r="G102" s="7">
        <f t="shared" si="0"/>
        <v>45.19732490629823</v>
      </c>
    </row>
    <row r="103" spans="1:7" s="8" customFormat="1" ht="51">
      <c r="A103" s="160"/>
      <c r="B103" s="161"/>
      <c r="C103" s="162"/>
      <c r="D103" s="6" t="s">
        <v>294</v>
      </c>
      <c r="E103" s="7">
        <v>27429</v>
      </c>
      <c r="F103" s="7">
        <v>27429</v>
      </c>
      <c r="G103" s="7">
        <f t="shared" si="0"/>
        <v>100</v>
      </c>
    </row>
    <row r="104" spans="1:7" s="8" customFormat="1" ht="38.25">
      <c r="A104" s="163"/>
      <c r="B104" s="164"/>
      <c r="C104" s="165"/>
      <c r="D104" s="6" t="s">
        <v>317</v>
      </c>
      <c r="E104" s="7">
        <v>12000</v>
      </c>
      <c r="F104" s="7">
        <v>12000</v>
      </c>
      <c r="G104" s="7">
        <f t="shared" si="0"/>
        <v>100</v>
      </c>
    </row>
    <row r="105" spans="1:7" s="8" customFormat="1" ht="12.75">
      <c r="A105" s="4"/>
      <c r="B105" s="5"/>
      <c r="C105" s="5"/>
      <c r="D105" s="6"/>
      <c r="E105" s="7"/>
      <c r="F105" s="7"/>
      <c r="G105" s="7"/>
    </row>
    <row r="106" spans="1:7" s="3" customFormat="1" ht="12.75">
      <c r="A106" s="9"/>
      <c r="B106" s="10"/>
      <c r="C106" s="10">
        <v>70095</v>
      </c>
      <c r="D106" s="11" t="s">
        <v>23</v>
      </c>
      <c r="E106" s="2">
        <f>E107</f>
        <v>442140</v>
      </c>
      <c r="F106" s="2">
        <f>F107</f>
        <v>442140</v>
      </c>
      <c r="G106" s="2">
        <f t="shared" si="0"/>
        <v>100</v>
      </c>
    </row>
    <row r="107" spans="1:7" s="8" customFormat="1" ht="12.75">
      <c r="A107" s="12"/>
      <c r="B107" s="13"/>
      <c r="C107" s="13"/>
      <c r="D107" s="14" t="s">
        <v>24</v>
      </c>
      <c r="E107" s="15">
        <f>SUM(E108)</f>
        <v>442140</v>
      </c>
      <c r="F107" s="15">
        <f>SUM(F108)</f>
        <v>442140</v>
      </c>
      <c r="G107" s="15">
        <f t="shared" si="0"/>
        <v>100</v>
      </c>
    </row>
    <row r="108" spans="1:7" s="8" customFormat="1" ht="25.5">
      <c r="A108" s="146" t="s">
        <v>303</v>
      </c>
      <c r="B108" s="158"/>
      <c r="C108" s="159"/>
      <c r="D108" s="16" t="s">
        <v>142</v>
      </c>
      <c r="E108" s="17">
        <f>SUM(E109)</f>
        <v>442140</v>
      </c>
      <c r="F108" s="17">
        <f>SUM(F109)</f>
        <v>442140</v>
      </c>
      <c r="G108" s="17">
        <f t="shared" si="0"/>
        <v>100</v>
      </c>
    </row>
    <row r="109" spans="1:7" s="8" customFormat="1" ht="76.5">
      <c r="A109" s="163"/>
      <c r="B109" s="164"/>
      <c r="C109" s="165"/>
      <c r="D109" s="16" t="s">
        <v>202</v>
      </c>
      <c r="E109" s="17">
        <v>442140</v>
      </c>
      <c r="F109" s="17">
        <v>442140</v>
      </c>
      <c r="G109" s="17">
        <f aca="true" t="shared" si="7" ref="G109:G181">F109*100/E109</f>
        <v>100</v>
      </c>
    </row>
    <row r="110" spans="1:7" s="8" customFormat="1" ht="16.5" customHeight="1">
      <c r="A110" s="4"/>
      <c r="B110" s="5"/>
      <c r="C110" s="5"/>
      <c r="D110" s="16"/>
      <c r="E110" s="17"/>
      <c r="F110" s="17"/>
      <c r="G110" s="17"/>
    </row>
    <row r="111" spans="1:7" s="8" customFormat="1" ht="12.75">
      <c r="A111" s="38" t="s">
        <v>8</v>
      </c>
      <c r="B111" s="39">
        <v>710</v>
      </c>
      <c r="C111" s="39"/>
      <c r="D111" s="40" t="s">
        <v>7</v>
      </c>
      <c r="E111" s="41">
        <f>SUM(E113,E119)</f>
        <v>87700</v>
      </c>
      <c r="F111" s="41">
        <f>SUM(F113,F119)</f>
        <v>56397.95</v>
      </c>
      <c r="G111" s="41">
        <f t="shared" si="7"/>
        <v>64.30781071835804</v>
      </c>
    </row>
    <row r="112" spans="1:7" s="8" customFormat="1" ht="13.5" customHeight="1">
      <c r="A112" s="4"/>
      <c r="B112" s="5"/>
      <c r="C112" s="5"/>
      <c r="D112" s="6"/>
      <c r="E112" s="7"/>
      <c r="F112" s="7"/>
      <c r="G112" s="7"/>
    </row>
    <row r="113" spans="1:7" s="19" customFormat="1" ht="25.5">
      <c r="A113" s="9"/>
      <c r="B113" s="10"/>
      <c r="C113" s="10" t="s">
        <v>0</v>
      </c>
      <c r="D113" s="11" t="s">
        <v>76</v>
      </c>
      <c r="E113" s="2">
        <f>E114</f>
        <v>87000</v>
      </c>
      <c r="F113" s="2">
        <f>F114</f>
        <v>55698.39</v>
      </c>
      <c r="G113" s="2">
        <f t="shared" si="7"/>
        <v>64.02113793103449</v>
      </c>
    </row>
    <row r="114" spans="1:7" s="8" customFormat="1" ht="13.5" customHeight="1">
      <c r="A114" s="12"/>
      <c r="B114" s="13"/>
      <c r="C114" s="13"/>
      <c r="D114" s="14" t="s">
        <v>21</v>
      </c>
      <c r="E114" s="15">
        <f>SUM(E115)</f>
        <v>87000</v>
      </c>
      <c r="F114" s="15">
        <f>SUM(F115)</f>
        <v>55698.39</v>
      </c>
      <c r="G114" s="15">
        <f t="shared" si="7"/>
        <v>64.02113793103449</v>
      </c>
    </row>
    <row r="115" spans="1:7" s="8" customFormat="1" ht="25.5">
      <c r="A115" s="146" t="s">
        <v>303</v>
      </c>
      <c r="B115" s="158"/>
      <c r="C115" s="159"/>
      <c r="D115" s="16" t="s">
        <v>102</v>
      </c>
      <c r="E115" s="17">
        <f>SUM(E116:E117)</f>
        <v>87000</v>
      </c>
      <c r="F115" s="17">
        <f>SUM(F116:F117)</f>
        <v>55698.39</v>
      </c>
      <c r="G115" s="17">
        <f t="shared" si="7"/>
        <v>64.02113793103449</v>
      </c>
    </row>
    <row r="116" spans="1:7" s="8" customFormat="1" ht="25.5">
      <c r="A116" s="160"/>
      <c r="B116" s="161"/>
      <c r="C116" s="162"/>
      <c r="D116" s="16" t="s">
        <v>105</v>
      </c>
      <c r="E116" s="17">
        <v>10000</v>
      </c>
      <c r="F116" s="17">
        <v>3200</v>
      </c>
      <c r="G116" s="17">
        <f t="shared" si="7"/>
        <v>32</v>
      </c>
    </row>
    <row r="117" spans="1:7" s="8" customFormat="1" ht="38.25">
      <c r="A117" s="163"/>
      <c r="B117" s="164"/>
      <c r="C117" s="165"/>
      <c r="D117" s="16" t="s">
        <v>106</v>
      </c>
      <c r="E117" s="17">
        <v>77000</v>
      </c>
      <c r="F117" s="17">
        <v>52498.39</v>
      </c>
      <c r="G117" s="17">
        <f t="shared" si="7"/>
        <v>68.17972727272728</v>
      </c>
    </row>
    <row r="118" spans="1:7" s="8" customFormat="1" ht="13.5" customHeight="1">
      <c r="A118" s="4"/>
      <c r="B118" s="5"/>
      <c r="C118" s="5"/>
      <c r="D118" s="6"/>
      <c r="E118" s="7"/>
      <c r="F118" s="7"/>
      <c r="G118" s="7"/>
    </row>
    <row r="119" spans="1:7" s="19" customFormat="1" ht="12.75">
      <c r="A119" s="9"/>
      <c r="B119" s="10"/>
      <c r="C119" s="10" t="s">
        <v>93</v>
      </c>
      <c r="D119" s="11" t="s">
        <v>94</v>
      </c>
      <c r="E119" s="2">
        <f>E120</f>
        <v>700</v>
      </c>
      <c r="F119" s="2">
        <f>F120</f>
        <v>699.56</v>
      </c>
      <c r="G119" s="2">
        <f t="shared" si="7"/>
        <v>99.93714285714286</v>
      </c>
    </row>
    <row r="120" spans="1:7" s="8" customFormat="1" ht="14.25" customHeight="1">
      <c r="A120" s="12"/>
      <c r="B120" s="13"/>
      <c r="C120" s="13"/>
      <c r="D120" s="14" t="s">
        <v>24</v>
      </c>
      <c r="E120" s="15">
        <f>SUM(E121)</f>
        <v>700</v>
      </c>
      <c r="F120" s="15">
        <f>SUM(F121)</f>
        <v>699.56</v>
      </c>
      <c r="G120" s="15">
        <f t="shared" si="7"/>
        <v>99.93714285714286</v>
      </c>
    </row>
    <row r="121" spans="1:7" s="8" customFormat="1" ht="25.5">
      <c r="A121" s="146" t="s">
        <v>303</v>
      </c>
      <c r="B121" s="158"/>
      <c r="C121" s="159"/>
      <c r="D121" s="16" t="s">
        <v>102</v>
      </c>
      <c r="E121" s="17">
        <f>SUM(E122)</f>
        <v>700</v>
      </c>
      <c r="F121" s="17">
        <f>SUM(F122)</f>
        <v>699.56</v>
      </c>
      <c r="G121" s="17">
        <f t="shared" si="7"/>
        <v>99.93714285714286</v>
      </c>
    </row>
    <row r="122" spans="1:7" s="8" customFormat="1" ht="38.25">
      <c r="A122" s="163"/>
      <c r="B122" s="164"/>
      <c r="C122" s="165"/>
      <c r="D122" s="16" t="s">
        <v>107</v>
      </c>
      <c r="E122" s="17">
        <v>700</v>
      </c>
      <c r="F122" s="17">
        <v>699.56</v>
      </c>
      <c r="G122" s="17">
        <f t="shared" si="7"/>
        <v>99.93714285714286</v>
      </c>
    </row>
    <row r="123" spans="1:7" s="8" customFormat="1" ht="12.75">
      <c r="A123" s="4"/>
      <c r="B123" s="5"/>
      <c r="C123" s="5"/>
      <c r="D123" s="6"/>
      <c r="E123" s="7"/>
      <c r="F123" s="7"/>
      <c r="G123" s="7"/>
    </row>
    <row r="124" spans="1:7" s="8" customFormat="1" ht="12.75">
      <c r="A124" s="38" t="s">
        <v>231</v>
      </c>
      <c r="B124" s="39">
        <v>750</v>
      </c>
      <c r="C124" s="39"/>
      <c r="D124" s="40" t="s">
        <v>9</v>
      </c>
      <c r="E124" s="69">
        <f>SUM(E126,E135,E142,E154,E164)</f>
        <v>4692206.63</v>
      </c>
      <c r="F124" s="69">
        <f>SUM(F126,F135,F142,F154,F164)</f>
        <v>4283229.87</v>
      </c>
      <c r="G124" s="69">
        <f t="shared" si="7"/>
        <v>91.28391411015077</v>
      </c>
    </row>
    <row r="125" spans="1:7" s="8" customFormat="1" ht="12.75">
      <c r="A125" s="4"/>
      <c r="B125" s="5"/>
      <c r="C125" s="5"/>
      <c r="D125" s="6"/>
      <c r="E125" s="7"/>
      <c r="F125" s="7"/>
      <c r="G125" s="7"/>
    </row>
    <row r="126" spans="1:7" s="3" customFormat="1" ht="12.75">
      <c r="A126" s="9"/>
      <c r="B126" s="10"/>
      <c r="C126" s="10">
        <v>75011</v>
      </c>
      <c r="D126" s="11" t="s">
        <v>71</v>
      </c>
      <c r="E126" s="2">
        <f>E127</f>
        <v>86193.33</v>
      </c>
      <c r="F126" s="2">
        <f>F127</f>
        <v>77742.11</v>
      </c>
      <c r="G126" s="2">
        <f t="shared" si="7"/>
        <v>90.19504177411407</v>
      </c>
    </row>
    <row r="127" spans="1:7" s="8" customFormat="1" ht="12.75">
      <c r="A127" s="12"/>
      <c r="B127" s="13"/>
      <c r="C127" s="13"/>
      <c r="D127" s="14" t="s">
        <v>24</v>
      </c>
      <c r="E127" s="48">
        <f>SUM(E128,E131)</f>
        <v>86193.33</v>
      </c>
      <c r="F127" s="48">
        <f>SUM(F128,F131)</f>
        <v>77742.11</v>
      </c>
      <c r="G127" s="48">
        <f t="shared" si="7"/>
        <v>90.19504177411407</v>
      </c>
    </row>
    <row r="128" spans="1:7" s="8" customFormat="1" ht="25.5">
      <c r="A128" s="146" t="s">
        <v>303</v>
      </c>
      <c r="B128" s="158"/>
      <c r="C128" s="159"/>
      <c r="D128" s="16" t="s">
        <v>102</v>
      </c>
      <c r="E128" s="33">
        <f>SUM(E129:E130)</f>
        <v>86157.92</v>
      </c>
      <c r="F128" s="33">
        <f>SUM(F129:F130)</f>
        <v>77706.7</v>
      </c>
      <c r="G128" s="33">
        <f t="shared" si="7"/>
        <v>90.19101203928786</v>
      </c>
    </row>
    <row r="129" spans="1:7" s="8" customFormat="1" ht="25.5">
      <c r="A129" s="160"/>
      <c r="B129" s="161"/>
      <c r="C129" s="162"/>
      <c r="D129" s="16" t="s">
        <v>105</v>
      </c>
      <c r="E129" s="17">
        <v>85782.92</v>
      </c>
      <c r="F129" s="17">
        <v>77331.7</v>
      </c>
      <c r="G129" s="17">
        <f t="shared" si="7"/>
        <v>90.14813205239459</v>
      </c>
    </row>
    <row r="130" spans="1:7" s="8" customFormat="1" ht="38.25">
      <c r="A130" s="160"/>
      <c r="B130" s="161"/>
      <c r="C130" s="162"/>
      <c r="D130" s="16" t="s">
        <v>106</v>
      </c>
      <c r="E130" s="17">
        <v>375</v>
      </c>
      <c r="F130" s="17">
        <v>375</v>
      </c>
      <c r="G130" s="17">
        <f t="shared" si="7"/>
        <v>100</v>
      </c>
    </row>
    <row r="131" spans="1:7" s="8" customFormat="1" ht="25.5">
      <c r="A131" s="160"/>
      <c r="B131" s="161"/>
      <c r="C131" s="162"/>
      <c r="D131" s="16" t="s">
        <v>152</v>
      </c>
      <c r="E131" s="17">
        <f>SUM(E132)</f>
        <v>35.41</v>
      </c>
      <c r="F131" s="17">
        <f>SUM(F132)</f>
        <v>35.41</v>
      </c>
      <c r="G131" s="17">
        <f t="shared" si="7"/>
        <v>100</v>
      </c>
    </row>
    <row r="132" spans="1:7" s="8" customFormat="1" ht="25.5">
      <c r="A132" s="160"/>
      <c r="B132" s="161"/>
      <c r="C132" s="162"/>
      <c r="D132" s="16" t="s">
        <v>318</v>
      </c>
      <c r="E132" s="17">
        <v>35.41</v>
      </c>
      <c r="F132" s="17">
        <v>35.41</v>
      </c>
      <c r="G132" s="17">
        <f t="shared" si="7"/>
        <v>100</v>
      </c>
    </row>
    <row r="133" spans="1:7" s="8" customFormat="1" ht="25.5">
      <c r="A133" s="163"/>
      <c r="B133" s="164"/>
      <c r="C133" s="165"/>
      <c r="D133" s="49" t="s">
        <v>319</v>
      </c>
      <c r="E133" s="17"/>
      <c r="F133" s="17"/>
      <c r="G133" s="17"/>
    </row>
    <row r="134" spans="1:7" s="8" customFormat="1" ht="12.75">
      <c r="A134" s="4"/>
      <c r="B134" s="5"/>
      <c r="C134" s="5"/>
      <c r="D134" s="6"/>
      <c r="E134" s="7"/>
      <c r="F134" s="7"/>
      <c r="G134" s="7"/>
    </row>
    <row r="135" spans="1:7" s="3" customFormat="1" ht="25.5">
      <c r="A135" s="9"/>
      <c r="B135" s="10"/>
      <c r="C135" s="10">
        <v>75022</v>
      </c>
      <c r="D135" s="11" t="s">
        <v>55</v>
      </c>
      <c r="E135" s="50">
        <f>SUM(E136)</f>
        <v>186980</v>
      </c>
      <c r="F135" s="50">
        <f>SUM(F136)</f>
        <v>185190.45</v>
      </c>
      <c r="G135" s="50">
        <f t="shared" si="7"/>
        <v>99.04291902877313</v>
      </c>
    </row>
    <row r="136" spans="1:7" s="8" customFormat="1" ht="12.75">
      <c r="A136" s="12"/>
      <c r="B136" s="13"/>
      <c r="C136" s="13"/>
      <c r="D136" s="14" t="s">
        <v>24</v>
      </c>
      <c r="E136" s="15">
        <f>SUM(E137,E139)</f>
        <v>186980</v>
      </c>
      <c r="F136" s="15">
        <f>SUM(F137,F139)</f>
        <v>185190.45</v>
      </c>
      <c r="G136" s="15">
        <f t="shared" si="7"/>
        <v>99.04291902877313</v>
      </c>
    </row>
    <row r="137" spans="1:7" s="8" customFormat="1" ht="25.5">
      <c r="A137" s="146" t="s">
        <v>303</v>
      </c>
      <c r="B137" s="158"/>
      <c r="C137" s="159"/>
      <c r="D137" s="16" t="s">
        <v>147</v>
      </c>
      <c r="E137" s="17">
        <f>SUM(E138)</f>
        <v>164380</v>
      </c>
      <c r="F137" s="17">
        <f>SUM(F138)</f>
        <v>163830.56</v>
      </c>
      <c r="G137" s="17">
        <f t="shared" si="7"/>
        <v>99.66575009125198</v>
      </c>
    </row>
    <row r="138" spans="1:7" s="8" customFormat="1" ht="12.75">
      <c r="A138" s="160"/>
      <c r="B138" s="161"/>
      <c r="C138" s="162"/>
      <c r="D138" s="16" t="s">
        <v>109</v>
      </c>
      <c r="E138" s="17">
        <v>164380</v>
      </c>
      <c r="F138" s="17">
        <v>163830.56</v>
      </c>
      <c r="G138" s="17">
        <f t="shared" si="7"/>
        <v>99.66575009125198</v>
      </c>
    </row>
    <row r="139" spans="1:7" s="8" customFormat="1" ht="25.5">
      <c r="A139" s="160"/>
      <c r="B139" s="161"/>
      <c r="C139" s="162"/>
      <c r="D139" s="16" t="s">
        <v>103</v>
      </c>
      <c r="E139" s="17">
        <f>SUM(E140)</f>
        <v>22600</v>
      </c>
      <c r="F139" s="17">
        <f>SUM(F140)</f>
        <v>21359.89</v>
      </c>
      <c r="G139" s="17">
        <f t="shared" si="7"/>
        <v>94.51278761061947</v>
      </c>
    </row>
    <row r="140" spans="1:7" s="8" customFormat="1" ht="38.25">
      <c r="A140" s="163"/>
      <c r="B140" s="164"/>
      <c r="C140" s="165"/>
      <c r="D140" s="16" t="s">
        <v>148</v>
      </c>
      <c r="E140" s="17">
        <v>22600</v>
      </c>
      <c r="F140" s="17">
        <v>21359.89</v>
      </c>
      <c r="G140" s="17">
        <f t="shared" si="7"/>
        <v>94.51278761061947</v>
      </c>
    </row>
    <row r="141" spans="1:7" s="8" customFormat="1" ht="12.75">
      <c r="A141" s="4"/>
      <c r="B141" s="5"/>
      <c r="C141" s="5"/>
      <c r="D141" s="6"/>
      <c r="E141" s="7"/>
      <c r="F141" s="7"/>
      <c r="G141" s="7"/>
    </row>
    <row r="142" spans="1:7" s="3" customFormat="1" ht="38.25">
      <c r="A142" s="9"/>
      <c r="B142" s="10"/>
      <c r="C142" s="10">
        <v>75023</v>
      </c>
      <c r="D142" s="11" t="s">
        <v>56</v>
      </c>
      <c r="E142" s="2">
        <f>SUM(E143,E150)</f>
        <v>3974626.36</v>
      </c>
      <c r="F142" s="2">
        <f>SUM(F143,F150)</f>
        <v>3652086.5</v>
      </c>
      <c r="G142" s="2">
        <f t="shared" si="7"/>
        <v>91.88502689847807</v>
      </c>
    </row>
    <row r="143" spans="1:7" s="8" customFormat="1" ht="12.75">
      <c r="A143" s="12"/>
      <c r="B143" s="13"/>
      <c r="C143" s="13"/>
      <c r="D143" s="14" t="s">
        <v>24</v>
      </c>
      <c r="E143" s="15">
        <f>SUM(E144)</f>
        <v>3864626.36</v>
      </c>
      <c r="F143" s="15">
        <f>SUM(F144)</f>
        <v>3551099.5</v>
      </c>
      <c r="G143" s="15">
        <f t="shared" si="7"/>
        <v>91.88726591411026</v>
      </c>
    </row>
    <row r="144" spans="1:7" s="8" customFormat="1" ht="25.5">
      <c r="A144" s="146" t="s">
        <v>303</v>
      </c>
      <c r="B144" s="158"/>
      <c r="C144" s="159"/>
      <c r="D144" s="16" t="s">
        <v>102</v>
      </c>
      <c r="E144" s="17">
        <f>SUM(E145:E146)</f>
        <v>3864626.36</v>
      </c>
      <c r="F144" s="17">
        <f>SUM(F145:F146)</f>
        <v>3551099.5</v>
      </c>
      <c r="G144" s="17">
        <f t="shared" si="7"/>
        <v>91.88726591411026</v>
      </c>
    </row>
    <row r="145" spans="1:7" s="8" customFormat="1" ht="25.5">
      <c r="A145" s="160"/>
      <c r="B145" s="161"/>
      <c r="C145" s="162"/>
      <c r="D145" s="16" t="s">
        <v>105</v>
      </c>
      <c r="E145" s="17">
        <v>2838800</v>
      </c>
      <c r="F145" s="17">
        <v>2665078.15</v>
      </c>
      <c r="G145" s="17">
        <f t="shared" si="7"/>
        <v>93.88044772439059</v>
      </c>
    </row>
    <row r="146" spans="1:7" s="8" customFormat="1" ht="38.25">
      <c r="A146" s="160"/>
      <c r="B146" s="161"/>
      <c r="C146" s="162"/>
      <c r="D146" s="16" t="s">
        <v>145</v>
      </c>
      <c r="E146" s="17">
        <f>SUM(E147:E148)</f>
        <v>1025826.36</v>
      </c>
      <c r="F146" s="17">
        <f>SUM(F147:F148)</f>
        <v>886021.35</v>
      </c>
      <c r="G146" s="17">
        <f t="shared" si="7"/>
        <v>86.3714742132382</v>
      </c>
    </row>
    <row r="147" spans="1:7" s="8" customFormat="1" ht="38.25">
      <c r="A147" s="160"/>
      <c r="B147" s="161"/>
      <c r="C147" s="162"/>
      <c r="D147" s="16" t="s">
        <v>273</v>
      </c>
      <c r="E147" s="17">
        <v>12080</v>
      </c>
      <c r="F147" s="17">
        <v>10474</v>
      </c>
      <c r="G147" s="17">
        <f t="shared" si="7"/>
        <v>86.70529801324503</v>
      </c>
    </row>
    <row r="148" spans="1:7" s="46" customFormat="1" ht="25.5">
      <c r="A148" s="163"/>
      <c r="B148" s="164"/>
      <c r="C148" s="165"/>
      <c r="D148" s="73" t="s">
        <v>430</v>
      </c>
      <c r="E148" s="54">
        <v>1013746.36</v>
      </c>
      <c r="F148" s="54">
        <v>875547.35</v>
      </c>
      <c r="G148" s="54">
        <f t="shared" si="7"/>
        <v>86.36749630351324</v>
      </c>
    </row>
    <row r="149" spans="1:7" s="46" customFormat="1" ht="12.75">
      <c r="A149" s="51"/>
      <c r="B149" s="52"/>
      <c r="C149" s="52"/>
      <c r="D149" s="53"/>
      <c r="E149" s="54"/>
      <c r="F149" s="54"/>
      <c r="G149" s="54"/>
    </row>
    <row r="150" spans="1:7" s="46" customFormat="1" ht="12.75">
      <c r="A150" s="55"/>
      <c r="B150" s="56"/>
      <c r="C150" s="56"/>
      <c r="D150" s="31" t="s">
        <v>38</v>
      </c>
      <c r="E150" s="57">
        <f>SUM(E151)</f>
        <v>110000</v>
      </c>
      <c r="F150" s="57">
        <f>SUM(F151)</f>
        <v>100987</v>
      </c>
      <c r="G150" s="57">
        <f t="shared" si="7"/>
        <v>91.80636363636364</v>
      </c>
    </row>
    <row r="151" spans="1:7" s="46" customFormat="1" ht="25.5">
      <c r="A151" s="147" t="s">
        <v>303</v>
      </c>
      <c r="B151" s="148"/>
      <c r="C151" s="149"/>
      <c r="D151" s="16" t="s">
        <v>149</v>
      </c>
      <c r="E151" s="54">
        <f>SUM(E152)</f>
        <v>110000</v>
      </c>
      <c r="F151" s="54">
        <f>SUM(F152)</f>
        <v>100987</v>
      </c>
      <c r="G151" s="54">
        <f t="shared" si="7"/>
        <v>91.80636363636364</v>
      </c>
    </row>
    <row r="152" spans="1:7" s="46" customFormat="1" ht="12.75">
      <c r="A152" s="150"/>
      <c r="B152" s="151"/>
      <c r="C152" s="152"/>
      <c r="D152" s="53" t="s">
        <v>320</v>
      </c>
      <c r="E152" s="54">
        <v>110000</v>
      </c>
      <c r="F152" s="54">
        <v>100987</v>
      </c>
      <c r="G152" s="54">
        <f t="shared" si="7"/>
        <v>91.80636363636364</v>
      </c>
    </row>
    <row r="153" spans="1:7" s="46" customFormat="1" ht="12.75">
      <c r="A153" s="27"/>
      <c r="B153" s="28"/>
      <c r="C153" s="28"/>
      <c r="D153" s="16"/>
      <c r="E153" s="17"/>
      <c r="F153" s="17"/>
      <c r="G153" s="17"/>
    </row>
    <row r="154" spans="1:7" s="64" customFormat="1" ht="28.5" customHeight="1">
      <c r="A154" s="62"/>
      <c r="B154" s="63"/>
      <c r="C154" s="21" t="s">
        <v>69</v>
      </c>
      <c r="D154" s="22" t="s">
        <v>70</v>
      </c>
      <c r="E154" s="23">
        <f>SUM(E155)</f>
        <v>165845.19</v>
      </c>
      <c r="F154" s="23">
        <f>SUM(F155)</f>
        <v>165599.72</v>
      </c>
      <c r="G154" s="23">
        <f t="shared" si="7"/>
        <v>99.8519884718996</v>
      </c>
    </row>
    <row r="155" spans="1:7" s="46" customFormat="1" ht="12.75">
      <c r="A155" s="65"/>
      <c r="B155" s="66"/>
      <c r="C155" s="66"/>
      <c r="D155" s="67" t="s">
        <v>27</v>
      </c>
      <c r="E155" s="68">
        <f>SUM(E156)</f>
        <v>165845.19</v>
      </c>
      <c r="F155" s="68">
        <f>SUM(F156)</f>
        <v>165599.72</v>
      </c>
      <c r="G155" s="68">
        <f t="shared" si="7"/>
        <v>99.8519884718996</v>
      </c>
    </row>
    <row r="156" spans="1:11" s="46" customFormat="1" ht="25.5">
      <c r="A156" s="147" t="s">
        <v>303</v>
      </c>
      <c r="B156" s="148"/>
      <c r="C156" s="149"/>
      <c r="D156" s="53" t="s">
        <v>102</v>
      </c>
      <c r="E156" s="58">
        <f>SUM(E157:E158)</f>
        <v>165845.19</v>
      </c>
      <c r="F156" s="58">
        <f>SUM(F157:F158)</f>
        <v>165599.72</v>
      </c>
      <c r="G156" s="58">
        <f t="shared" si="7"/>
        <v>99.8519884718996</v>
      </c>
      <c r="K156" s="59"/>
    </row>
    <row r="157" spans="1:11" s="46" customFormat="1" ht="25.5">
      <c r="A157" s="166"/>
      <c r="B157" s="167"/>
      <c r="C157" s="168"/>
      <c r="D157" s="53" t="s">
        <v>105</v>
      </c>
      <c r="E157" s="58">
        <v>4805</v>
      </c>
      <c r="F157" s="58">
        <v>4796.32</v>
      </c>
      <c r="G157" s="58">
        <f t="shared" si="7"/>
        <v>99.81935483870967</v>
      </c>
      <c r="K157" s="59"/>
    </row>
    <row r="158" spans="1:7" s="46" customFormat="1" ht="38.25">
      <c r="A158" s="166"/>
      <c r="B158" s="167"/>
      <c r="C158" s="168"/>
      <c r="D158" s="53" t="s">
        <v>145</v>
      </c>
      <c r="E158" s="58">
        <f>SUM(E159:E162)</f>
        <v>161040.19</v>
      </c>
      <c r="F158" s="58">
        <f>SUM(F159:F162)</f>
        <v>160803.4</v>
      </c>
      <c r="G158" s="58">
        <f t="shared" si="7"/>
        <v>99.85296217049918</v>
      </c>
    </row>
    <row r="159" spans="1:7" s="46" customFormat="1" ht="25.5">
      <c r="A159" s="166"/>
      <c r="B159" s="167"/>
      <c r="C159" s="168"/>
      <c r="D159" s="61" t="s">
        <v>254</v>
      </c>
      <c r="E159" s="58">
        <v>1500</v>
      </c>
      <c r="F159" s="58">
        <v>1499.73</v>
      </c>
      <c r="G159" s="58">
        <f t="shared" si="7"/>
        <v>99.982</v>
      </c>
    </row>
    <row r="160" spans="1:7" s="46" customFormat="1" ht="25.5">
      <c r="A160" s="166"/>
      <c r="B160" s="167"/>
      <c r="C160" s="168"/>
      <c r="D160" s="61" t="s">
        <v>257</v>
      </c>
      <c r="E160" s="60">
        <v>2765.19</v>
      </c>
      <c r="F160" s="60">
        <v>2765.1</v>
      </c>
      <c r="G160" s="60">
        <f t="shared" si="7"/>
        <v>99.99674525077843</v>
      </c>
    </row>
    <row r="161" spans="1:7" s="46" customFormat="1" ht="38.25">
      <c r="A161" s="166"/>
      <c r="B161" s="167"/>
      <c r="C161" s="168"/>
      <c r="D161" s="53" t="s">
        <v>358</v>
      </c>
      <c r="E161" s="60">
        <v>2460</v>
      </c>
      <c r="F161" s="60">
        <v>2460</v>
      </c>
      <c r="G161" s="60">
        <f t="shared" si="7"/>
        <v>100</v>
      </c>
    </row>
    <row r="162" spans="1:7" s="46" customFormat="1" ht="12.75">
      <c r="A162" s="150"/>
      <c r="B162" s="151"/>
      <c r="C162" s="152"/>
      <c r="D162" s="53" t="s">
        <v>321</v>
      </c>
      <c r="E162" s="58">
        <v>154315</v>
      </c>
      <c r="F162" s="58">
        <v>154078.57</v>
      </c>
      <c r="G162" s="58">
        <f t="shared" si="7"/>
        <v>99.84678741535171</v>
      </c>
    </row>
    <row r="163" spans="1:7" s="46" customFormat="1" ht="12.75">
      <c r="A163" s="51"/>
      <c r="B163" s="52"/>
      <c r="C163" s="52"/>
      <c r="D163" s="53"/>
      <c r="E163" s="58"/>
      <c r="F163" s="58"/>
      <c r="G163" s="58"/>
    </row>
    <row r="164" spans="1:7" s="3" customFormat="1" ht="12.75">
      <c r="A164" s="9"/>
      <c r="B164" s="10"/>
      <c r="C164" s="10">
        <v>75095</v>
      </c>
      <c r="D164" s="11" t="s">
        <v>23</v>
      </c>
      <c r="E164" s="2">
        <f>SUM(E165)</f>
        <v>278561.75</v>
      </c>
      <c r="F164" s="2">
        <f>SUM(F165)</f>
        <v>202611.09</v>
      </c>
      <c r="G164" s="2">
        <f t="shared" si="7"/>
        <v>72.73471321888235</v>
      </c>
    </row>
    <row r="165" spans="1:7" s="8" customFormat="1" ht="12.75">
      <c r="A165" s="12"/>
      <c r="B165" s="13"/>
      <c r="C165" s="13"/>
      <c r="D165" s="14" t="s">
        <v>24</v>
      </c>
      <c r="E165" s="48">
        <f>SUM(E166,E168,E178)</f>
        <v>278561.75</v>
      </c>
      <c r="F165" s="48">
        <f>SUM(F166,F168,F178)</f>
        <v>202611.09</v>
      </c>
      <c r="G165" s="48">
        <f t="shared" si="7"/>
        <v>72.73471321888235</v>
      </c>
    </row>
    <row r="166" spans="1:7" s="8" customFormat="1" ht="25.5">
      <c r="A166" s="146" t="s">
        <v>303</v>
      </c>
      <c r="B166" s="158"/>
      <c r="C166" s="159"/>
      <c r="D166" s="16" t="s">
        <v>147</v>
      </c>
      <c r="E166" s="33">
        <f>SUM(E167)</f>
        <v>50000</v>
      </c>
      <c r="F166" s="33">
        <f>SUM(F167)</f>
        <v>49515.32</v>
      </c>
      <c r="G166" s="33">
        <f t="shared" si="7"/>
        <v>99.03064</v>
      </c>
    </row>
    <row r="167" spans="1:7" s="8" customFormat="1" ht="38.25">
      <c r="A167" s="160"/>
      <c r="B167" s="161"/>
      <c r="C167" s="162"/>
      <c r="D167" s="16" t="s">
        <v>111</v>
      </c>
      <c r="E167" s="17">
        <v>50000</v>
      </c>
      <c r="F167" s="17">
        <v>49515.32</v>
      </c>
      <c r="G167" s="17">
        <f t="shared" si="7"/>
        <v>99.03064</v>
      </c>
    </row>
    <row r="168" spans="1:7" s="8" customFormat="1" ht="25.5">
      <c r="A168" s="160"/>
      <c r="B168" s="161"/>
      <c r="C168" s="162"/>
      <c r="D168" s="16" t="s">
        <v>103</v>
      </c>
      <c r="E168" s="17">
        <f>SUM(E172,E169)</f>
        <v>210361.75</v>
      </c>
      <c r="F168" s="17">
        <f>SUM(F172,F169)</f>
        <v>149695.77</v>
      </c>
      <c r="G168" s="17">
        <f t="shared" si="7"/>
        <v>71.16111650525819</v>
      </c>
    </row>
    <row r="169" spans="1:7" s="8" customFormat="1" ht="38.25">
      <c r="A169" s="160"/>
      <c r="B169" s="161"/>
      <c r="C169" s="162"/>
      <c r="D169" s="16" t="s">
        <v>193</v>
      </c>
      <c r="E169" s="17">
        <f>SUM(E170:E171)</f>
        <v>34700</v>
      </c>
      <c r="F169" s="17">
        <f>SUM(F170:F171)</f>
        <v>31131.489999999998</v>
      </c>
      <c r="G169" s="17">
        <f t="shared" si="7"/>
        <v>89.71610951008645</v>
      </c>
    </row>
    <row r="170" spans="1:7" s="8" customFormat="1" ht="24.75" customHeight="1">
      <c r="A170" s="160"/>
      <c r="B170" s="161"/>
      <c r="C170" s="162"/>
      <c r="D170" s="16" t="s">
        <v>194</v>
      </c>
      <c r="E170" s="17">
        <v>26549.51</v>
      </c>
      <c r="F170" s="17">
        <v>22981</v>
      </c>
      <c r="G170" s="17">
        <f t="shared" si="7"/>
        <v>86.55903630613146</v>
      </c>
    </row>
    <row r="171" spans="1:7" s="8" customFormat="1" ht="25.5">
      <c r="A171" s="160"/>
      <c r="B171" s="161"/>
      <c r="C171" s="162"/>
      <c r="D171" s="16" t="s">
        <v>195</v>
      </c>
      <c r="E171" s="17">
        <v>8150.49</v>
      </c>
      <c r="F171" s="17">
        <v>8150.49</v>
      </c>
      <c r="G171" s="17">
        <f t="shared" si="7"/>
        <v>100</v>
      </c>
    </row>
    <row r="172" spans="1:7" s="8" customFormat="1" ht="38.25">
      <c r="A172" s="160"/>
      <c r="B172" s="161"/>
      <c r="C172" s="162"/>
      <c r="D172" s="16" t="s">
        <v>192</v>
      </c>
      <c r="E172" s="17">
        <f>SUM(E173:E177)</f>
        <v>175661.75</v>
      </c>
      <c r="F172" s="17">
        <f>SUM(F173:F177)</f>
        <v>118564.28</v>
      </c>
      <c r="G172" s="17">
        <f t="shared" si="7"/>
        <v>67.49578664677996</v>
      </c>
    </row>
    <row r="173" spans="1:7" s="8" customFormat="1" ht="25.5">
      <c r="A173" s="160"/>
      <c r="B173" s="161"/>
      <c r="C173" s="162"/>
      <c r="D173" s="6" t="s">
        <v>112</v>
      </c>
      <c r="E173" s="7">
        <v>5000</v>
      </c>
      <c r="F173" s="7">
        <v>2750</v>
      </c>
      <c r="G173" s="7">
        <f t="shared" si="7"/>
        <v>55</v>
      </c>
    </row>
    <row r="174" spans="1:7" s="8" customFormat="1" ht="38.25">
      <c r="A174" s="160"/>
      <c r="B174" s="161"/>
      <c r="C174" s="162"/>
      <c r="D174" s="6" t="s">
        <v>114</v>
      </c>
      <c r="E174" s="7">
        <v>32011.75</v>
      </c>
      <c r="F174" s="7">
        <v>32011.75</v>
      </c>
      <c r="G174" s="7">
        <f t="shared" si="7"/>
        <v>100</v>
      </c>
    </row>
    <row r="175" spans="1:7" s="8" customFormat="1" ht="12.75">
      <c r="A175" s="160"/>
      <c r="B175" s="161"/>
      <c r="C175" s="162"/>
      <c r="D175" s="6" t="s">
        <v>113</v>
      </c>
      <c r="E175" s="7">
        <v>135450</v>
      </c>
      <c r="F175" s="7">
        <v>80607.54</v>
      </c>
      <c r="G175" s="7">
        <f t="shared" si="7"/>
        <v>59.51091915836101</v>
      </c>
    </row>
    <row r="176" spans="1:7" s="8" customFormat="1" ht="38.25">
      <c r="A176" s="160"/>
      <c r="B176" s="161"/>
      <c r="C176" s="162"/>
      <c r="D176" s="18" t="s">
        <v>269</v>
      </c>
      <c r="E176" s="7">
        <v>1200</v>
      </c>
      <c r="F176" s="7">
        <v>1195</v>
      </c>
      <c r="G176" s="7">
        <f t="shared" si="7"/>
        <v>99.58333333333333</v>
      </c>
    </row>
    <row r="177" spans="1:7" s="8" customFormat="1" ht="25.5">
      <c r="A177" s="160"/>
      <c r="B177" s="161"/>
      <c r="C177" s="162"/>
      <c r="D177" s="18" t="s">
        <v>256</v>
      </c>
      <c r="E177" s="7">
        <v>2000</v>
      </c>
      <c r="F177" s="7">
        <v>1999.99</v>
      </c>
      <c r="G177" s="7">
        <f t="shared" si="7"/>
        <v>99.9995</v>
      </c>
    </row>
    <row r="178" spans="1:7" s="8" customFormat="1" ht="102">
      <c r="A178" s="160"/>
      <c r="B178" s="161"/>
      <c r="C178" s="162"/>
      <c r="D178" s="6" t="s">
        <v>385</v>
      </c>
      <c r="E178" s="7">
        <f>SUM(E179)</f>
        <v>18200</v>
      </c>
      <c r="F178" s="7">
        <f>SUM(F179)</f>
        <v>3400</v>
      </c>
      <c r="G178" s="7">
        <f t="shared" si="7"/>
        <v>18.681318681318682</v>
      </c>
    </row>
    <row r="179" spans="1:7" s="8" customFormat="1" ht="38.25">
      <c r="A179" s="163"/>
      <c r="B179" s="164"/>
      <c r="C179" s="165"/>
      <c r="D179" s="6" t="s">
        <v>384</v>
      </c>
      <c r="E179" s="7">
        <v>18200</v>
      </c>
      <c r="F179" s="7">
        <v>3400</v>
      </c>
      <c r="G179" s="7">
        <f t="shared" si="7"/>
        <v>18.681318681318682</v>
      </c>
    </row>
    <row r="180" spans="1:7" s="8" customFormat="1" ht="12.75">
      <c r="A180" s="4"/>
      <c r="B180" s="5"/>
      <c r="C180" s="5"/>
      <c r="D180" s="6"/>
      <c r="E180" s="7"/>
      <c r="F180" s="7"/>
      <c r="G180" s="7"/>
    </row>
    <row r="181" spans="1:7" s="8" customFormat="1" ht="63.75">
      <c r="A181" s="38" t="s">
        <v>10</v>
      </c>
      <c r="B181" s="39">
        <v>751</v>
      </c>
      <c r="C181" s="39"/>
      <c r="D181" s="40" t="s">
        <v>58</v>
      </c>
      <c r="E181" s="41">
        <f>SUM(E183,E192)</f>
        <v>9442</v>
      </c>
      <c r="F181" s="41">
        <f>SUM(F183,F192)</f>
        <v>9442</v>
      </c>
      <c r="G181" s="41">
        <f t="shared" si="7"/>
        <v>100</v>
      </c>
    </row>
    <row r="182" spans="1:7" s="8" customFormat="1" ht="12.75">
      <c r="A182" s="4"/>
      <c r="B182" s="5"/>
      <c r="C182" s="5"/>
      <c r="D182" s="6"/>
      <c r="E182" s="7"/>
      <c r="F182" s="7"/>
      <c r="G182" s="7"/>
    </row>
    <row r="183" spans="1:7" s="3" customFormat="1" ht="51">
      <c r="A183" s="9"/>
      <c r="B183" s="10"/>
      <c r="C183" s="10">
        <v>75101</v>
      </c>
      <c r="D183" s="11" t="s">
        <v>57</v>
      </c>
      <c r="E183" s="50">
        <f>SUM(E184)</f>
        <v>9212</v>
      </c>
      <c r="F183" s="50">
        <f>SUM(F184)</f>
        <v>9212</v>
      </c>
      <c r="G183" s="50">
        <f aca="true" t="shared" si="8" ref="G183:G270">F183*100/E183</f>
        <v>100</v>
      </c>
    </row>
    <row r="184" spans="1:7" s="8" customFormat="1" ht="12.75">
      <c r="A184" s="24"/>
      <c r="B184" s="25"/>
      <c r="C184" s="13"/>
      <c r="D184" s="14" t="s">
        <v>24</v>
      </c>
      <c r="E184" s="15">
        <f>SUM(E185)</f>
        <v>9212</v>
      </c>
      <c r="F184" s="15">
        <f>SUM(F185)</f>
        <v>9212</v>
      </c>
      <c r="G184" s="15">
        <f t="shared" si="8"/>
        <v>100</v>
      </c>
    </row>
    <row r="185" spans="1:7" s="8" customFormat="1" ht="25.5">
      <c r="A185" s="146" t="s">
        <v>303</v>
      </c>
      <c r="B185" s="158"/>
      <c r="C185" s="159"/>
      <c r="D185" s="16" t="s">
        <v>102</v>
      </c>
      <c r="E185" s="17">
        <f>SUM(E186,E188)</f>
        <v>9212</v>
      </c>
      <c r="F185" s="17">
        <f>SUM(F186,F188)</f>
        <v>9212</v>
      </c>
      <c r="G185" s="17">
        <f t="shared" si="8"/>
        <v>100</v>
      </c>
    </row>
    <row r="186" spans="1:7" s="8" customFormat="1" ht="38.25">
      <c r="A186" s="160"/>
      <c r="B186" s="161"/>
      <c r="C186" s="162"/>
      <c r="D186" s="16" t="s">
        <v>150</v>
      </c>
      <c r="E186" s="17">
        <f>SUM(E187)</f>
        <v>305.55</v>
      </c>
      <c r="F186" s="17">
        <f>SUM(F187)</f>
        <v>305.55</v>
      </c>
      <c r="G186" s="17">
        <f t="shared" si="8"/>
        <v>100</v>
      </c>
    </row>
    <row r="187" spans="1:7" s="8" customFormat="1" ht="12.75">
      <c r="A187" s="160"/>
      <c r="B187" s="161"/>
      <c r="C187" s="162"/>
      <c r="D187" s="6" t="s">
        <v>386</v>
      </c>
      <c r="E187" s="17">
        <v>305.55</v>
      </c>
      <c r="F187" s="17">
        <v>305.55</v>
      </c>
      <c r="G187" s="17">
        <f t="shared" si="8"/>
        <v>100</v>
      </c>
    </row>
    <row r="188" spans="1:7" s="8" customFormat="1" ht="38.25">
      <c r="A188" s="160"/>
      <c r="B188" s="161"/>
      <c r="C188" s="162"/>
      <c r="D188" s="16" t="s">
        <v>145</v>
      </c>
      <c r="E188" s="17">
        <f>SUM(E189:E190)</f>
        <v>8906.45</v>
      </c>
      <c r="F188" s="17">
        <f>SUM(F189:F190)</f>
        <v>8906.45</v>
      </c>
      <c r="G188" s="17">
        <f t="shared" si="8"/>
        <v>100</v>
      </c>
    </row>
    <row r="189" spans="1:7" s="8" customFormat="1" ht="38.25">
      <c r="A189" s="160"/>
      <c r="B189" s="161"/>
      <c r="C189" s="162"/>
      <c r="D189" s="6" t="s">
        <v>136</v>
      </c>
      <c r="E189" s="7">
        <v>3500</v>
      </c>
      <c r="F189" s="7">
        <v>3500</v>
      </c>
      <c r="G189" s="7">
        <f t="shared" si="8"/>
        <v>100</v>
      </c>
    </row>
    <row r="190" spans="1:7" s="8" customFormat="1" ht="12.75">
      <c r="A190" s="163"/>
      <c r="B190" s="164"/>
      <c r="C190" s="165"/>
      <c r="D190" s="6" t="s">
        <v>322</v>
      </c>
      <c r="E190" s="7">
        <v>5406.45</v>
      </c>
      <c r="F190" s="7">
        <v>5406.45</v>
      </c>
      <c r="G190" s="7">
        <f t="shared" si="8"/>
        <v>100</v>
      </c>
    </row>
    <row r="191" spans="1:7" s="8" customFormat="1" ht="12.75">
      <c r="A191" s="4"/>
      <c r="B191" s="5"/>
      <c r="C191" s="5"/>
      <c r="D191" s="6"/>
      <c r="E191" s="7"/>
      <c r="F191" s="7"/>
      <c r="G191" s="7"/>
    </row>
    <row r="192" spans="1:7" s="19" customFormat="1" ht="25.5">
      <c r="A192" s="9"/>
      <c r="B192" s="10"/>
      <c r="C192" s="10" t="s">
        <v>323</v>
      </c>
      <c r="D192" s="11" t="s">
        <v>324</v>
      </c>
      <c r="E192" s="2">
        <f aca="true" t="shared" si="9" ref="E192:F194">SUM(E193)</f>
        <v>230</v>
      </c>
      <c r="F192" s="2">
        <f t="shared" si="9"/>
        <v>230</v>
      </c>
      <c r="G192" s="2">
        <f t="shared" si="8"/>
        <v>100</v>
      </c>
    </row>
    <row r="193" spans="1:7" s="8" customFormat="1" ht="12.75">
      <c r="A193" s="12"/>
      <c r="B193" s="13"/>
      <c r="C193" s="13"/>
      <c r="D193" s="14" t="s">
        <v>24</v>
      </c>
      <c r="E193" s="15">
        <f t="shared" si="9"/>
        <v>230</v>
      </c>
      <c r="F193" s="15">
        <f t="shared" si="9"/>
        <v>230</v>
      </c>
      <c r="G193" s="15">
        <f t="shared" si="8"/>
        <v>100</v>
      </c>
    </row>
    <row r="194" spans="1:7" s="8" customFormat="1" ht="25.5">
      <c r="A194" s="153" t="s">
        <v>303</v>
      </c>
      <c r="B194" s="154"/>
      <c r="C194" s="155"/>
      <c r="D194" s="6" t="s">
        <v>102</v>
      </c>
      <c r="E194" s="7">
        <f t="shared" si="9"/>
        <v>230</v>
      </c>
      <c r="F194" s="7">
        <f t="shared" si="9"/>
        <v>230</v>
      </c>
      <c r="G194" s="7">
        <f t="shared" si="8"/>
        <v>100</v>
      </c>
    </row>
    <row r="195" spans="1:7" s="8" customFormat="1" ht="25.5">
      <c r="A195" s="156"/>
      <c r="B195" s="157"/>
      <c r="C195" s="145"/>
      <c r="D195" s="6" t="s">
        <v>105</v>
      </c>
      <c r="E195" s="7">
        <v>230</v>
      </c>
      <c r="F195" s="7">
        <v>230</v>
      </c>
      <c r="G195" s="7">
        <f t="shared" si="8"/>
        <v>100</v>
      </c>
    </row>
    <row r="196" spans="1:7" s="8" customFormat="1" ht="12.75">
      <c r="A196" s="4"/>
      <c r="B196" s="5"/>
      <c r="C196" s="5"/>
      <c r="D196" s="6"/>
      <c r="E196" s="7"/>
      <c r="F196" s="7"/>
      <c r="G196" s="7"/>
    </row>
    <row r="197" spans="1:7" s="64" customFormat="1" ht="12.75">
      <c r="A197" s="42" t="s">
        <v>11</v>
      </c>
      <c r="B197" s="43" t="s">
        <v>206</v>
      </c>
      <c r="C197" s="43"/>
      <c r="D197" s="44" t="s">
        <v>209</v>
      </c>
      <c r="E197" s="45">
        <f>SUM(E199)</f>
        <v>300</v>
      </c>
      <c r="F197" s="45">
        <f>SUM(F199)</f>
        <v>300</v>
      </c>
      <c r="G197" s="45">
        <f t="shared" si="8"/>
        <v>100</v>
      </c>
    </row>
    <row r="198" spans="1:7" s="46" customFormat="1" ht="12.75">
      <c r="A198" s="70"/>
      <c r="B198" s="71"/>
      <c r="C198" s="71"/>
      <c r="D198" s="72"/>
      <c r="E198" s="60"/>
      <c r="F198" s="60"/>
      <c r="G198" s="60"/>
    </row>
    <row r="199" spans="1:7" s="34" customFormat="1" ht="25.5">
      <c r="A199" s="20"/>
      <c r="B199" s="21"/>
      <c r="C199" s="21" t="s">
        <v>207</v>
      </c>
      <c r="D199" s="22" t="s">
        <v>208</v>
      </c>
      <c r="E199" s="23">
        <f aca="true" t="shared" si="10" ref="E199:F201">SUM(E200)</f>
        <v>300</v>
      </c>
      <c r="F199" s="23">
        <f t="shared" si="10"/>
        <v>300</v>
      </c>
      <c r="G199" s="23">
        <f t="shared" si="8"/>
        <v>100</v>
      </c>
    </row>
    <row r="200" spans="1:7" s="46" customFormat="1" ht="12.75">
      <c r="A200" s="65"/>
      <c r="B200" s="66"/>
      <c r="C200" s="66"/>
      <c r="D200" s="67" t="s">
        <v>24</v>
      </c>
      <c r="E200" s="68">
        <f t="shared" si="10"/>
        <v>300</v>
      </c>
      <c r="F200" s="68">
        <f t="shared" si="10"/>
        <v>300</v>
      </c>
      <c r="G200" s="68">
        <f t="shared" si="8"/>
        <v>100</v>
      </c>
    </row>
    <row r="201" spans="1:7" s="46" customFormat="1" ht="25.5">
      <c r="A201" s="172" t="s">
        <v>303</v>
      </c>
      <c r="B201" s="173"/>
      <c r="C201" s="174"/>
      <c r="D201" s="53" t="s">
        <v>102</v>
      </c>
      <c r="E201" s="60">
        <f t="shared" si="10"/>
        <v>300</v>
      </c>
      <c r="F201" s="60">
        <f t="shared" si="10"/>
        <v>300</v>
      </c>
      <c r="G201" s="60">
        <f t="shared" si="8"/>
        <v>100</v>
      </c>
    </row>
    <row r="202" spans="1:7" s="46" customFormat="1" ht="38.25">
      <c r="A202" s="178"/>
      <c r="B202" s="179"/>
      <c r="C202" s="180"/>
      <c r="D202" s="53" t="s">
        <v>107</v>
      </c>
      <c r="E202" s="60">
        <v>300</v>
      </c>
      <c r="F202" s="60">
        <v>300</v>
      </c>
      <c r="G202" s="60">
        <f t="shared" si="8"/>
        <v>100</v>
      </c>
    </row>
    <row r="203" spans="1:7" s="46" customFormat="1" ht="12.75">
      <c r="A203" s="70"/>
      <c r="B203" s="71"/>
      <c r="C203" s="71"/>
      <c r="D203" s="72"/>
      <c r="E203" s="60"/>
      <c r="F203" s="60"/>
      <c r="G203" s="60"/>
    </row>
    <row r="204" spans="1:7" s="8" customFormat="1" ht="38.25">
      <c r="A204" s="38" t="s">
        <v>334</v>
      </c>
      <c r="B204" s="39">
        <v>754</v>
      </c>
      <c r="C204" s="39"/>
      <c r="D204" s="40" t="s">
        <v>46</v>
      </c>
      <c r="E204" s="41">
        <f>SUM(E211,E232,E237,E242,E206,)</f>
        <v>571297.4</v>
      </c>
      <c r="F204" s="41">
        <f>SUM(F211,F232,F237,F242,F206,)</f>
        <v>557536.3299999998</v>
      </c>
      <c r="G204" s="41">
        <f t="shared" si="8"/>
        <v>97.5912598236925</v>
      </c>
    </row>
    <row r="205" spans="1:7" s="8" customFormat="1" ht="12.75">
      <c r="A205" s="4"/>
      <c r="B205" s="5"/>
      <c r="C205" s="5"/>
      <c r="D205" s="6"/>
      <c r="E205" s="7"/>
      <c r="F205" s="7"/>
      <c r="G205" s="7"/>
    </row>
    <row r="206" spans="1:7" s="34" customFormat="1" ht="25.5">
      <c r="A206" s="20"/>
      <c r="B206" s="21"/>
      <c r="C206" s="21" t="s">
        <v>325</v>
      </c>
      <c r="D206" s="22" t="s">
        <v>326</v>
      </c>
      <c r="E206" s="23">
        <f aca="true" t="shared" si="11" ref="E206:F208">SUM(E207)</f>
        <v>7000</v>
      </c>
      <c r="F206" s="23">
        <f t="shared" si="11"/>
        <v>7000</v>
      </c>
      <c r="G206" s="23">
        <f t="shared" si="8"/>
        <v>100</v>
      </c>
    </row>
    <row r="207" spans="1:7" s="46" customFormat="1" ht="12.75">
      <c r="A207" s="65"/>
      <c r="B207" s="66"/>
      <c r="C207" s="66"/>
      <c r="D207" s="67" t="s">
        <v>24</v>
      </c>
      <c r="E207" s="68">
        <f t="shared" si="11"/>
        <v>7000</v>
      </c>
      <c r="F207" s="68">
        <f t="shared" si="11"/>
        <v>7000</v>
      </c>
      <c r="G207" s="68">
        <f t="shared" si="8"/>
        <v>100</v>
      </c>
    </row>
    <row r="208" spans="1:7" s="46" customFormat="1" ht="25.5">
      <c r="A208" s="172" t="s">
        <v>303</v>
      </c>
      <c r="B208" s="173"/>
      <c r="C208" s="174"/>
      <c r="D208" s="72" t="s">
        <v>142</v>
      </c>
      <c r="E208" s="60">
        <f t="shared" si="11"/>
        <v>7000</v>
      </c>
      <c r="F208" s="60">
        <f t="shared" si="11"/>
        <v>7000</v>
      </c>
      <c r="G208" s="60">
        <f t="shared" si="8"/>
        <v>100</v>
      </c>
    </row>
    <row r="209" spans="1:7" s="46" customFormat="1" ht="89.25">
      <c r="A209" s="178"/>
      <c r="B209" s="179"/>
      <c r="C209" s="180"/>
      <c r="D209" s="72" t="s">
        <v>327</v>
      </c>
      <c r="E209" s="60">
        <v>7000</v>
      </c>
      <c r="F209" s="60">
        <v>7000</v>
      </c>
      <c r="G209" s="60">
        <f t="shared" si="8"/>
        <v>100</v>
      </c>
    </row>
    <row r="210" spans="1:7" s="46" customFormat="1" ht="12.75">
      <c r="A210" s="70"/>
      <c r="B210" s="71"/>
      <c r="C210" s="71"/>
      <c r="D210" s="72"/>
      <c r="E210" s="60"/>
      <c r="F210" s="60"/>
      <c r="G210" s="60"/>
    </row>
    <row r="211" spans="1:7" s="3" customFormat="1" ht="12.75">
      <c r="A211" s="9"/>
      <c r="B211" s="10"/>
      <c r="C211" s="10">
        <v>75412</v>
      </c>
      <c r="D211" s="11" t="s">
        <v>28</v>
      </c>
      <c r="E211" s="74">
        <f>SUM(E212,E227)</f>
        <v>435167.48</v>
      </c>
      <c r="F211" s="74">
        <f>SUM(F212,F227)</f>
        <v>425884.73999999993</v>
      </c>
      <c r="G211" s="74">
        <f t="shared" si="8"/>
        <v>97.86685806577273</v>
      </c>
    </row>
    <row r="212" spans="1:7" s="8" customFormat="1" ht="12.75">
      <c r="A212" s="12"/>
      <c r="B212" s="13"/>
      <c r="C212" s="13"/>
      <c r="D212" s="14" t="s">
        <v>24</v>
      </c>
      <c r="E212" s="15">
        <f>SUM(E216,E225,E213)</f>
        <v>408094.48</v>
      </c>
      <c r="F212" s="15">
        <f>SUM(F216,F225,F213)</f>
        <v>398812.43999999994</v>
      </c>
      <c r="G212" s="15">
        <f t="shared" si="8"/>
        <v>97.7255168950092</v>
      </c>
    </row>
    <row r="213" spans="1:7" s="8" customFormat="1" ht="25.5">
      <c r="A213" s="146" t="s">
        <v>303</v>
      </c>
      <c r="B213" s="158"/>
      <c r="C213" s="159"/>
      <c r="D213" s="16" t="s">
        <v>142</v>
      </c>
      <c r="E213" s="17">
        <f>SUM(E214:E215)</f>
        <v>95218</v>
      </c>
      <c r="F213" s="17">
        <f>SUM(F214:F215)</f>
        <v>95193.91</v>
      </c>
      <c r="G213" s="17">
        <f t="shared" si="8"/>
        <v>99.97470016173412</v>
      </c>
    </row>
    <row r="214" spans="1:7" s="8" customFormat="1" ht="114.75">
      <c r="A214" s="160"/>
      <c r="B214" s="161"/>
      <c r="C214" s="162"/>
      <c r="D214" s="16" t="s">
        <v>329</v>
      </c>
      <c r="E214" s="17">
        <v>68870</v>
      </c>
      <c r="F214" s="17">
        <v>68870</v>
      </c>
      <c r="G214" s="17">
        <f>F214*100/E214</f>
        <v>100</v>
      </c>
    </row>
    <row r="215" spans="1:7" s="8" customFormat="1" ht="89.25">
      <c r="A215" s="160"/>
      <c r="B215" s="161"/>
      <c r="C215" s="162"/>
      <c r="D215" s="16" t="s">
        <v>423</v>
      </c>
      <c r="E215" s="17">
        <v>26348</v>
      </c>
      <c r="F215" s="17">
        <v>26323.91</v>
      </c>
      <c r="G215" s="17">
        <f>F215*100/E215</f>
        <v>99.90856991042963</v>
      </c>
    </row>
    <row r="216" spans="1:7" s="8" customFormat="1" ht="25.5">
      <c r="A216" s="160"/>
      <c r="B216" s="161"/>
      <c r="C216" s="162"/>
      <c r="D216" s="16" t="s">
        <v>103</v>
      </c>
      <c r="E216" s="17">
        <f>SUM(E217:E218)</f>
        <v>302376.48</v>
      </c>
      <c r="F216" s="17">
        <f>SUM(F217:F218)</f>
        <v>293196.07999999996</v>
      </c>
      <c r="G216" s="17">
        <f t="shared" si="8"/>
        <v>96.96391729938783</v>
      </c>
    </row>
    <row r="217" spans="1:7" s="8" customFormat="1" ht="25.5">
      <c r="A217" s="160"/>
      <c r="B217" s="161"/>
      <c r="C217" s="162"/>
      <c r="D217" s="16" t="s">
        <v>158</v>
      </c>
      <c r="E217" s="17">
        <v>44300</v>
      </c>
      <c r="F217" s="17">
        <v>39547.19</v>
      </c>
      <c r="G217" s="17">
        <f t="shared" si="8"/>
        <v>89.271309255079</v>
      </c>
    </row>
    <row r="218" spans="1:7" s="8" customFormat="1" ht="38.25">
      <c r="A218" s="160"/>
      <c r="B218" s="161"/>
      <c r="C218" s="162"/>
      <c r="D218" s="16" t="s">
        <v>192</v>
      </c>
      <c r="E218" s="17">
        <f>SUM(E219:E224)</f>
        <v>258076.48</v>
      </c>
      <c r="F218" s="17">
        <f>SUM(F219:F224)</f>
        <v>253648.88999999998</v>
      </c>
      <c r="G218" s="17">
        <f t="shared" si="8"/>
        <v>98.28438841075328</v>
      </c>
    </row>
    <row r="219" spans="1:7" s="8" customFormat="1" ht="38.25">
      <c r="A219" s="160"/>
      <c r="B219" s="161"/>
      <c r="C219" s="162"/>
      <c r="D219" s="6" t="s">
        <v>228</v>
      </c>
      <c r="E219" s="17">
        <v>235809</v>
      </c>
      <c r="F219" s="17">
        <v>231653.21</v>
      </c>
      <c r="G219" s="17">
        <f t="shared" si="8"/>
        <v>98.23764572174939</v>
      </c>
    </row>
    <row r="220" spans="1:7" s="8" customFormat="1" ht="38.25">
      <c r="A220" s="160"/>
      <c r="B220" s="161"/>
      <c r="C220" s="162"/>
      <c r="D220" s="6" t="s">
        <v>330</v>
      </c>
      <c r="E220" s="17">
        <v>11000</v>
      </c>
      <c r="F220" s="17">
        <v>10729.37</v>
      </c>
      <c r="G220" s="17">
        <f t="shared" si="8"/>
        <v>97.53972727272728</v>
      </c>
    </row>
    <row r="221" spans="1:7" s="8" customFormat="1" ht="38.25">
      <c r="A221" s="160"/>
      <c r="B221" s="161"/>
      <c r="C221" s="162"/>
      <c r="D221" s="18" t="s">
        <v>331</v>
      </c>
      <c r="E221" s="7">
        <v>4341.09</v>
      </c>
      <c r="F221" s="7">
        <v>4339.99</v>
      </c>
      <c r="G221" s="7">
        <f t="shared" si="8"/>
        <v>99.9746607418874</v>
      </c>
    </row>
    <row r="222" spans="1:7" s="8" customFormat="1" ht="38.25">
      <c r="A222" s="160"/>
      <c r="B222" s="161"/>
      <c r="C222" s="162"/>
      <c r="D222" s="18" t="s">
        <v>332</v>
      </c>
      <c r="E222" s="7">
        <v>2700</v>
      </c>
      <c r="F222" s="7">
        <v>2700</v>
      </c>
      <c r="G222" s="7">
        <f t="shared" si="8"/>
        <v>100</v>
      </c>
    </row>
    <row r="223" spans="1:7" s="8" customFormat="1" ht="25.5">
      <c r="A223" s="160"/>
      <c r="B223" s="161"/>
      <c r="C223" s="162"/>
      <c r="D223" s="18" t="s">
        <v>388</v>
      </c>
      <c r="E223" s="7">
        <v>1320.39</v>
      </c>
      <c r="F223" s="7">
        <v>1320.32</v>
      </c>
      <c r="G223" s="7">
        <f t="shared" si="8"/>
        <v>99.99469853603858</v>
      </c>
    </row>
    <row r="224" spans="1:7" s="8" customFormat="1" ht="38.25">
      <c r="A224" s="160"/>
      <c r="B224" s="161"/>
      <c r="C224" s="162"/>
      <c r="D224" s="53" t="s">
        <v>343</v>
      </c>
      <c r="E224" s="17">
        <v>2906</v>
      </c>
      <c r="F224" s="17">
        <v>2906</v>
      </c>
      <c r="G224" s="7">
        <f t="shared" si="8"/>
        <v>100</v>
      </c>
    </row>
    <row r="225" spans="1:7" s="8" customFormat="1" ht="25.5">
      <c r="A225" s="163"/>
      <c r="B225" s="164"/>
      <c r="C225" s="165"/>
      <c r="D225" s="16" t="s">
        <v>110</v>
      </c>
      <c r="E225" s="17">
        <v>10500</v>
      </c>
      <c r="F225" s="17">
        <v>10422.45</v>
      </c>
      <c r="G225" s="17">
        <f t="shared" si="8"/>
        <v>99.26142857142858</v>
      </c>
    </row>
    <row r="226" spans="1:7" s="8" customFormat="1" ht="12.75">
      <c r="A226" s="27"/>
      <c r="B226" s="28"/>
      <c r="C226" s="28"/>
      <c r="D226" s="16"/>
      <c r="E226" s="17"/>
      <c r="F226" s="17"/>
      <c r="G226" s="17"/>
    </row>
    <row r="227" spans="1:7" s="8" customFormat="1" ht="12.75">
      <c r="A227" s="29"/>
      <c r="B227" s="30"/>
      <c r="C227" s="30"/>
      <c r="D227" s="31" t="s">
        <v>38</v>
      </c>
      <c r="E227" s="32">
        <f>SUM(E228)</f>
        <v>27073</v>
      </c>
      <c r="F227" s="32">
        <f>SUM(F228)</f>
        <v>27072.3</v>
      </c>
      <c r="G227" s="32">
        <f t="shared" si="8"/>
        <v>99.99741439810882</v>
      </c>
    </row>
    <row r="228" spans="1:7" s="8" customFormat="1" ht="25.5">
      <c r="A228" s="146" t="s">
        <v>303</v>
      </c>
      <c r="B228" s="158"/>
      <c r="C228" s="159"/>
      <c r="D228" s="16" t="s">
        <v>149</v>
      </c>
      <c r="E228" s="17">
        <f>SUM(E229:E230)</f>
        <v>27073</v>
      </c>
      <c r="F228" s="17">
        <f>SUM(F229:F230)</f>
        <v>27072.3</v>
      </c>
      <c r="G228" s="17">
        <f t="shared" si="8"/>
        <v>99.99741439810882</v>
      </c>
    </row>
    <row r="229" spans="1:7" s="8" customFormat="1" ht="25.5">
      <c r="A229" s="160"/>
      <c r="B229" s="161"/>
      <c r="C229" s="162"/>
      <c r="D229" s="16" t="s">
        <v>333</v>
      </c>
      <c r="E229" s="17">
        <v>7995</v>
      </c>
      <c r="F229" s="17">
        <v>7995</v>
      </c>
      <c r="G229" s="17">
        <f t="shared" si="8"/>
        <v>100</v>
      </c>
    </row>
    <row r="230" spans="1:7" s="8" customFormat="1" ht="38.25">
      <c r="A230" s="163"/>
      <c r="B230" s="164"/>
      <c r="C230" s="165"/>
      <c r="D230" s="16" t="s">
        <v>387</v>
      </c>
      <c r="E230" s="17">
        <v>19078</v>
      </c>
      <c r="F230" s="17">
        <v>19077.3</v>
      </c>
      <c r="G230" s="17">
        <f t="shared" si="8"/>
        <v>99.9963308522906</v>
      </c>
    </row>
    <row r="231" spans="1:7" s="8" customFormat="1" ht="12" customHeight="1">
      <c r="A231" s="27"/>
      <c r="B231" s="28"/>
      <c r="C231" s="28"/>
      <c r="D231" s="16"/>
      <c r="E231" s="17"/>
      <c r="F231" s="17"/>
      <c r="G231" s="17"/>
    </row>
    <row r="232" spans="1:7" s="3" customFormat="1" ht="12.75">
      <c r="A232" s="9"/>
      <c r="B232" s="10"/>
      <c r="C232" s="10">
        <v>75414</v>
      </c>
      <c r="D232" s="11" t="s">
        <v>29</v>
      </c>
      <c r="E232" s="2">
        <f aca="true" t="shared" si="12" ref="E232:F234">SUM(E233)</f>
        <v>7000</v>
      </c>
      <c r="F232" s="2">
        <f t="shared" si="12"/>
        <v>6949.98</v>
      </c>
      <c r="G232" s="2">
        <f t="shared" si="8"/>
        <v>99.28542857142857</v>
      </c>
    </row>
    <row r="233" spans="1:7" s="8" customFormat="1" ht="12" customHeight="1">
      <c r="A233" s="12"/>
      <c r="B233" s="13"/>
      <c r="C233" s="13"/>
      <c r="D233" s="14" t="s">
        <v>24</v>
      </c>
      <c r="E233" s="15">
        <f t="shared" si="12"/>
        <v>7000</v>
      </c>
      <c r="F233" s="15">
        <f t="shared" si="12"/>
        <v>6949.98</v>
      </c>
      <c r="G233" s="15">
        <f t="shared" si="8"/>
        <v>99.28542857142857</v>
      </c>
    </row>
    <row r="234" spans="1:7" s="8" customFormat="1" ht="12" customHeight="1">
      <c r="A234" s="146" t="s">
        <v>303</v>
      </c>
      <c r="B234" s="158"/>
      <c r="C234" s="159"/>
      <c r="D234" s="16" t="s">
        <v>102</v>
      </c>
      <c r="E234" s="17">
        <f t="shared" si="12"/>
        <v>7000</v>
      </c>
      <c r="F234" s="17">
        <f t="shared" si="12"/>
        <v>6949.98</v>
      </c>
      <c r="G234" s="17">
        <f t="shared" si="8"/>
        <v>99.28542857142857</v>
      </c>
    </row>
    <row r="235" spans="1:7" s="8" customFormat="1" ht="38.25">
      <c r="A235" s="163"/>
      <c r="B235" s="164"/>
      <c r="C235" s="165"/>
      <c r="D235" s="16" t="s">
        <v>107</v>
      </c>
      <c r="E235" s="17">
        <v>7000</v>
      </c>
      <c r="F235" s="17">
        <v>6949.98</v>
      </c>
      <c r="G235" s="17">
        <f t="shared" si="8"/>
        <v>99.28542857142857</v>
      </c>
    </row>
    <row r="236" spans="1:7" s="8" customFormat="1" ht="12.75" customHeight="1">
      <c r="A236" s="4"/>
      <c r="B236" s="5"/>
      <c r="C236" s="5"/>
      <c r="D236" s="6"/>
      <c r="E236" s="7"/>
      <c r="F236" s="7"/>
      <c r="G236" s="7"/>
    </row>
    <row r="237" spans="1:7" s="19" customFormat="1" ht="12.75" customHeight="1">
      <c r="A237" s="9"/>
      <c r="B237" s="10"/>
      <c r="C237" s="10" t="s">
        <v>187</v>
      </c>
      <c r="D237" s="11" t="s">
        <v>188</v>
      </c>
      <c r="E237" s="2">
        <f aca="true" t="shared" si="13" ref="E237:F239">SUM(E238)</f>
        <v>1000</v>
      </c>
      <c r="F237" s="2">
        <f t="shared" si="13"/>
        <v>839.99</v>
      </c>
      <c r="G237" s="2">
        <f t="shared" si="8"/>
        <v>83.999</v>
      </c>
    </row>
    <row r="238" spans="1:7" s="8" customFormat="1" ht="12.75" customHeight="1">
      <c r="A238" s="12"/>
      <c r="B238" s="13"/>
      <c r="C238" s="13"/>
      <c r="D238" s="14" t="s">
        <v>24</v>
      </c>
      <c r="E238" s="15">
        <f t="shared" si="13"/>
        <v>1000</v>
      </c>
      <c r="F238" s="15">
        <f t="shared" si="13"/>
        <v>839.99</v>
      </c>
      <c r="G238" s="15">
        <f t="shared" si="8"/>
        <v>83.999</v>
      </c>
    </row>
    <row r="239" spans="1:7" s="8" customFormat="1" ht="12.75" customHeight="1">
      <c r="A239" s="153" t="s">
        <v>303</v>
      </c>
      <c r="B239" s="154"/>
      <c r="C239" s="155"/>
      <c r="D239" s="16" t="s">
        <v>102</v>
      </c>
      <c r="E239" s="7">
        <f t="shared" si="13"/>
        <v>1000</v>
      </c>
      <c r="F239" s="7">
        <f t="shared" si="13"/>
        <v>839.99</v>
      </c>
      <c r="G239" s="7">
        <f t="shared" si="8"/>
        <v>83.999</v>
      </c>
    </row>
    <row r="240" spans="1:7" s="8" customFormat="1" ht="38.25">
      <c r="A240" s="156"/>
      <c r="B240" s="157"/>
      <c r="C240" s="145"/>
      <c r="D240" s="16" t="s">
        <v>107</v>
      </c>
      <c r="E240" s="17">
        <v>1000</v>
      </c>
      <c r="F240" s="17">
        <v>839.99</v>
      </c>
      <c r="G240" s="17">
        <f t="shared" si="8"/>
        <v>83.999</v>
      </c>
    </row>
    <row r="241" spans="1:7" s="8" customFormat="1" ht="12.75" customHeight="1">
      <c r="A241" s="4"/>
      <c r="B241" s="5"/>
      <c r="C241" s="5"/>
      <c r="D241" s="6"/>
      <c r="E241" s="7"/>
      <c r="F241" s="7"/>
      <c r="G241" s="7"/>
    </row>
    <row r="242" spans="1:7" s="34" customFormat="1" ht="12.75" customHeight="1">
      <c r="A242" s="20"/>
      <c r="B242" s="21"/>
      <c r="C242" s="21" t="s">
        <v>84</v>
      </c>
      <c r="D242" s="22" t="s">
        <v>23</v>
      </c>
      <c r="E242" s="23">
        <f>SUM(E243,E249)</f>
        <v>121129.92000000001</v>
      </c>
      <c r="F242" s="23">
        <f>SUM(F243,F249)</f>
        <v>116861.62</v>
      </c>
      <c r="G242" s="23">
        <f t="shared" si="8"/>
        <v>96.4762628424092</v>
      </c>
    </row>
    <row r="243" spans="1:7" s="46" customFormat="1" ht="12.75" customHeight="1">
      <c r="A243" s="65"/>
      <c r="B243" s="66"/>
      <c r="C243" s="66"/>
      <c r="D243" s="67" t="s">
        <v>24</v>
      </c>
      <c r="E243" s="68">
        <f>SUM(E244)</f>
        <v>40782.65</v>
      </c>
      <c r="F243" s="68">
        <f>SUM(F244)</f>
        <v>40782.65</v>
      </c>
      <c r="G243" s="68">
        <f t="shared" si="8"/>
        <v>100</v>
      </c>
    </row>
    <row r="244" spans="1:7" s="46" customFormat="1" ht="12.75" customHeight="1">
      <c r="A244" s="147" t="s">
        <v>303</v>
      </c>
      <c r="B244" s="148"/>
      <c r="C244" s="149"/>
      <c r="D244" s="53" t="s">
        <v>102</v>
      </c>
      <c r="E244" s="58">
        <f>SUM(E245)</f>
        <v>40782.65</v>
      </c>
      <c r="F244" s="58">
        <f>SUM(F245)</f>
        <v>40782.65</v>
      </c>
      <c r="G244" s="58">
        <f t="shared" si="8"/>
        <v>100</v>
      </c>
    </row>
    <row r="245" spans="1:7" s="46" customFormat="1" ht="38.25">
      <c r="A245" s="166"/>
      <c r="B245" s="167"/>
      <c r="C245" s="168"/>
      <c r="D245" s="53" t="s">
        <v>143</v>
      </c>
      <c r="E245" s="58">
        <f>SUM(E246:E247)</f>
        <v>40782.65</v>
      </c>
      <c r="F245" s="58">
        <f>SUM(F246:F247)</f>
        <v>40782.65</v>
      </c>
      <c r="G245" s="58">
        <f t="shared" si="8"/>
        <v>100</v>
      </c>
    </row>
    <row r="246" spans="1:7" s="46" customFormat="1" ht="25.5">
      <c r="A246" s="166"/>
      <c r="B246" s="167"/>
      <c r="C246" s="168"/>
      <c r="D246" s="72" t="s">
        <v>116</v>
      </c>
      <c r="E246" s="60">
        <v>40652.73</v>
      </c>
      <c r="F246" s="60">
        <v>40652.73</v>
      </c>
      <c r="G246" s="60">
        <f t="shared" si="8"/>
        <v>100</v>
      </c>
    </row>
    <row r="247" spans="1:7" s="46" customFormat="1" ht="25.5">
      <c r="A247" s="150"/>
      <c r="B247" s="151"/>
      <c r="C247" s="152"/>
      <c r="D247" s="53" t="s">
        <v>121</v>
      </c>
      <c r="E247" s="60">
        <v>129.92</v>
      </c>
      <c r="F247" s="60">
        <v>129.92</v>
      </c>
      <c r="G247" s="60">
        <f t="shared" si="8"/>
        <v>100</v>
      </c>
    </row>
    <row r="248" spans="1:7" s="46" customFormat="1" ht="12.75">
      <c r="A248" s="70"/>
      <c r="B248" s="71"/>
      <c r="C248" s="71"/>
      <c r="D248" s="72"/>
      <c r="E248" s="60"/>
      <c r="F248" s="60"/>
      <c r="G248" s="60"/>
    </row>
    <row r="249" spans="1:7" s="46" customFormat="1" ht="12.75">
      <c r="A249" s="55"/>
      <c r="B249" s="56"/>
      <c r="C249" s="56"/>
      <c r="D249" s="75" t="s">
        <v>186</v>
      </c>
      <c r="E249" s="76">
        <f>SUM(E250)</f>
        <v>80347.27</v>
      </c>
      <c r="F249" s="76">
        <f>SUM(F250)</f>
        <v>76078.97</v>
      </c>
      <c r="G249" s="76">
        <f t="shared" si="8"/>
        <v>94.6876850949634</v>
      </c>
    </row>
    <row r="250" spans="1:7" s="46" customFormat="1" ht="25.5">
      <c r="A250" s="147" t="s">
        <v>303</v>
      </c>
      <c r="B250" s="148"/>
      <c r="C250" s="149"/>
      <c r="D250" s="53" t="s">
        <v>149</v>
      </c>
      <c r="E250" s="58">
        <f>SUM(E251:E251)</f>
        <v>80347.27</v>
      </c>
      <c r="F250" s="58">
        <f>SUM(F251:F251)</f>
        <v>76078.97</v>
      </c>
      <c r="G250" s="58">
        <f t="shared" si="8"/>
        <v>94.6876850949634</v>
      </c>
    </row>
    <row r="251" spans="1:7" s="46" customFormat="1" ht="25.5">
      <c r="A251" s="150"/>
      <c r="B251" s="151"/>
      <c r="C251" s="152"/>
      <c r="D251" s="53" t="s">
        <v>244</v>
      </c>
      <c r="E251" s="58">
        <v>80347.27</v>
      </c>
      <c r="F251" s="58">
        <v>76078.97</v>
      </c>
      <c r="G251" s="58">
        <f t="shared" si="8"/>
        <v>94.6876850949634</v>
      </c>
    </row>
    <row r="252" spans="1:7" s="46" customFormat="1" ht="12.75">
      <c r="A252" s="70"/>
      <c r="B252" s="71"/>
      <c r="C252" s="71"/>
      <c r="D252" s="72"/>
      <c r="E252" s="60"/>
      <c r="F252" s="60"/>
      <c r="G252" s="60"/>
    </row>
    <row r="253" spans="1:7" s="8" customFormat="1" ht="25.5">
      <c r="A253" s="38" t="s">
        <v>197</v>
      </c>
      <c r="B253" s="39">
        <v>757</v>
      </c>
      <c r="C253" s="39"/>
      <c r="D253" s="40" t="s">
        <v>30</v>
      </c>
      <c r="E253" s="41">
        <f>SUM(E255,E260)</f>
        <v>242031.05</v>
      </c>
      <c r="F253" s="41">
        <f>SUM(F255,F260)</f>
        <v>76932.82</v>
      </c>
      <c r="G253" s="41">
        <f t="shared" si="8"/>
        <v>31.786343115893608</v>
      </c>
    </row>
    <row r="254" spans="1:7" s="8" customFormat="1" ht="12.75">
      <c r="A254" s="4"/>
      <c r="B254" s="5"/>
      <c r="C254" s="78"/>
      <c r="D254" s="79"/>
      <c r="E254" s="80"/>
      <c r="F254" s="80"/>
      <c r="G254" s="80"/>
    </row>
    <row r="255" spans="1:7" s="3" customFormat="1" ht="51">
      <c r="A255" s="9"/>
      <c r="B255" s="10"/>
      <c r="C255" s="10">
        <v>75702</v>
      </c>
      <c r="D255" s="11" t="s">
        <v>72</v>
      </c>
      <c r="E255" s="2">
        <f aca="true" t="shared" si="14" ref="E255:F257">SUM(E256)</f>
        <v>92031.05</v>
      </c>
      <c r="F255" s="2">
        <f t="shared" si="14"/>
        <v>76932.82</v>
      </c>
      <c r="G255" s="2">
        <f t="shared" si="8"/>
        <v>83.59441731893747</v>
      </c>
    </row>
    <row r="256" spans="1:7" s="8" customFormat="1" ht="12.75">
      <c r="A256" s="12"/>
      <c r="B256" s="13"/>
      <c r="C256" s="13"/>
      <c r="D256" s="14" t="s">
        <v>24</v>
      </c>
      <c r="E256" s="15">
        <f t="shared" si="14"/>
        <v>92031.05</v>
      </c>
      <c r="F256" s="15">
        <f t="shared" si="14"/>
        <v>76932.82</v>
      </c>
      <c r="G256" s="15">
        <f t="shared" si="8"/>
        <v>83.59441731893747</v>
      </c>
    </row>
    <row r="257" spans="1:7" s="8" customFormat="1" ht="38.25">
      <c r="A257" s="146" t="s">
        <v>303</v>
      </c>
      <c r="B257" s="158"/>
      <c r="C257" s="159"/>
      <c r="D257" s="16" t="s">
        <v>151</v>
      </c>
      <c r="E257" s="17">
        <f t="shared" si="14"/>
        <v>92031.05</v>
      </c>
      <c r="F257" s="17">
        <f t="shared" si="14"/>
        <v>76932.82</v>
      </c>
      <c r="G257" s="17">
        <f t="shared" si="8"/>
        <v>83.59441731893747</v>
      </c>
    </row>
    <row r="258" spans="1:7" s="8" customFormat="1" ht="25.5">
      <c r="A258" s="163"/>
      <c r="B258" s="164"/>
      <c r="C258" s="165"/>
      <c r="D258" s="6" t="s">
        <v>117</v>
      </c>
      <c r="E258" s="7">
        <v>92031.05</v>
      </c>
      <c r="F258" s="7">
        <v>76932.82</v>
      </c>
      <c r="G258" s="7">
        <f t="shared" si="8"/>
        <v>83.59441731893747</v>
      </c>
    </row>
    <row r="259" spans="1:7" s="8" customFormat="1" ht="12.75">
      <c r="A259" s="77"/>
      <c r="B259" s="78"/>
      <c r="C259" s="5"/>
      <c r="D259" s="6"/>
      <c r="E259" s="7"/>
      <c r="F259" s="7"/>
      <c r="G259" s="7"/>
    </row>
    <row r="260" spans="1:7" s="3" customFormat="1" ht="63.75">
      <c r="A260" s="9"/>
      <c r="B260" s="10"/>
      <c r="C260" s="10" t="s">
        <v>86</v>
      </c>
      <c r="D260" s="11" t="s">
        <v>87</v>
      </c>
      <c r="E260" s="2">
        <f aca="true" t="shared" si="15" ref="E260:F262">SUM(E261)</f>
        <v>150000</v>
      </c>
      <c r="F260" s="2">
        <f t="shared" si="15"/>
        <v>0</v>
      </c>
      <c r="G260" s="2">
        <f t="shared" si="8"/>
        <v>0</v>
      </c>
    </row>
    <row r="261" spans="1:7" s="8" customFormat="1" ht="12.75">
      <c r="A261" s="24"/>
      <c r="B261" s="25"/>
      <c r="C261" s="13"/>
      <c r="D261" s="14" t="s">
        <v>24</v>
      </c>
      <c r="E261" s="15">
        <f t="shared" si="15"/>
        <v>150000</v>
      </c>
      <c r="F261" s="15">
        <f t="shared" si="15"/>
        <v>0</v>
      </c>
      <c r="G261" s="15">
        <f t="shared" si="8"/>
        <v>0</v>
      </c>
    </row>
    <row r="262" spans="1:7" s="8" customFormat="1" ht="89.25">
      <c r="A262" s="146" t="s">
        <v>303</v>
      </c>
      <c r="B262" s="158"/>
      <c r="C262" s="159"/>
      <c r="D262" s="16" t="s">
        <v>155</v>
      </c>
      <c r="E262" s="17">
        <f t="shared" si="15"/>
        <v>150000</v>
      </c>
      <c r="F262" s="17">
        <f t="shared" si="15"/>
        <v>0</v>
      </c>
      <c r="G262" s="17">
        <f t="shared" si="8"/>
        <v>0</v>
      </c>
    </row>
    <row r="263" spans="1:7" s="8" customFormat="1" ht="25.5">
      <c r="A263" s="163"/>
      <c r="B263" s="164"/>
      <c r="C263" s="165"/>
      <c r="D263" s="6" t="s">
        <v>135</v>
      </c>
      <c r="E263" s="7">
        <v>150000</v>
      </c>
      <c r="F263" s="7">
        <v>0</v>
      </c>
      <c r="G263" s="7">
        <f t="shared" si="8"/>
        <v>0</v>
      </c>
    </row>
    <row r="264" spans="1:7" s="8" customFormat="1" ht="12.75">
      <c r="A264" s="4"/>
      <c r="B264" s="5"/>
      <c r="C264" s="5"/>
      <c r="D264" s="6"/>
      <c r="E264" s="7"/>
      <c r="F264" s="7"/>
      <c r="G264" s="7"/>
    </row>
    <row r="265" spans="1:7" s="8" customFormat="1" ht="12.75">
      <c r="A265" s="38" t="s">
        <v>85</v>
      </c>
      <c r="B265" s="39">
        <v>758</v>
      </c>
      <c r="C265" s="39"/>
      <c r="D265" s="40" t="s">
        <v>12</v>
      </c>
      <c r="E265" s="41">
        <f>SUM(E267)</f>
        <v>89270.94999999998</v>
      </c>
      <c r="F265" s="41">
        <f>SUM(F267)</f>
        <v>0</v>
      </c>
      <c r="G265" s="41">
        <f t="shared" si="8"/>
        <v>0</v>
      </c>
    </row>
    <row r="266" spans="1:7" s="8" customFormat="1" ht="12.75">
      <c r="A266" s="77"/>
      <c r="B266" s="78"/>
      <c r="C266" s="78"/>
      <c r="D266" s="79"/>
      <c r="E266" s="80"/>
      <c r="F266" s="80"/>
      <c r="G266" s="80"/>
    </row>
    <row r="267" spans="1:7" s="19" customFormat="1" ht="12.75">
      <c r="A267" s="9"/>
      <c r="B267" s="10"/>
      <c r="C267" s="10">
        <v>75818</v>
      </c>
      <c r="D267" s="11" t="s">
        <v>34</v>
      </c>
      <c r="E267" s="2">
        <f aca="true" t="shared" si="16" ref="E267:F269">SUM(E268)</f>
        <v>89270.94999999998</v>
      </c>
      <c r="F267" s="2">
        <f t="shared" si="16"/>
        <v>0</v>
      </c>
      <c r="G267" s="2">
        <f t="shared" si="8"/>
        <v>0</v>
      </c>
    </row>
    <row r="268" spans="1:7" s="8" customFormat="1" ht="12.75">
      <c r="A268" s="24"/>
      <c r="B268" s="13"/>
      <c r="C268" s="13"/>
      <c r="D268" s="14" t="s">
        <v>24</v>
      </c>
      <c r="E268" s="15">
        <f t="shared" si="16"/>
        <v>89270.94999999998</v>
      </c>
      <c r="F268" s="15">
        <f t="shared" si="16"/>
        <v>0</v>
      </c>
      <c r="G268" s="15">
        <f t="shared" si="8"/>
        <v>0</v>
      </c>
    </row>
    <row r="269" spans="1:7" s="8" customFormat="1" ht="25.5">
      <c r="A269" s="146" t="s">
        <v>303</v>
      </c>
      <c r="B269" s="158"/>
      <c r="C269" s="159"/>
      <c r="D269" s="16" t="s">
        <v>102</v>
      </c>
      <c r="E269" s="17">
        <f t="shared" si="16"/>
        <v>89270.94999999998</v>
      </c>
      <c r="F269" s="17">
        <f t="shared" si="16"/>
        <v>0</v>
      </c>
      <c r="G269" s="17">
        <f t="shared" si="8"/>
        <v>0</v>
      </c>
    </row>
    <row r="270" spans="1:7" s="8" customFormat="1" ht="38.25">
      <c r="A270" s="160"/>
      <c r="B270" s="161"/>
      <c r="C270" s="162"/>
      <c r="D270" s="16" t="s">
        <v>143</v>
      </c>
      <c r="E270" s="17">
        <f>SUM(E271:E273)</f>
        <v>89270.94999999998</v>
      </c>
      <c r="F270" s="17">
        <f>SUM(F271:F273)</f>
        <v>0</v>
      </c>
      <c r="G270" s="17">
        <f t="shared" si="8"/>
        <v>0</v>
      </c>
    </row>
    <row r="271" spans="1:7" s="8" customFormat="1" ht="12.75">
      <c r="A271" s="160"/>
      <c r="B271" s="161"/>
      <c r="C271" s="162"/>
      <c r="D271" s="6" t="s">
        <v>118</v>
      </c>
      <c r="E271" s="17">
        <v>35758.77</v>
      </c>
      <c r="F271" s="17">
        <v>0</v>
      </c>
      <c r="G271" s="17">
        <f aca="true" t="shared" si="17" ref="G271:G347">F271*100/E271</f>
        <v>0</v>
      </c>
    </row>
    <row r="272" spans="1:7" s="8" customFormat="1" ht="102">
      <c r="A272" s="160"/>
      <c r="B272" s="161"/>
      <c r="C272" s="162"/>
      <c r="D272" s="6" t="s">
        <v>157</v>
      </c>
      <c r="E272" s="7">
        <v>7.84</v>
      </c>
      <c r="F272" s="7">
        <v>0</v>
      </c>
      <c r="G272" s="7">
        <f t="shared" si="17"/>
        <v>0</v>
      </c>
    </row>
    <row r="273" spans="1:7" s="8" customFormat="1" ht="51">
      <c r="A273" s="163"/>
      <c r="B273" s="164"/>
      <c r="C273" s="165"/>
      <c r="D273" s="6" t="s">
        <v>119</v>
      </c>
      <c r="E273" s="17">
        <v>53504.34</v>
      </c>
      <c r="F273" s="17">
        <v>0</v>
      </c>
      <c r="G273" s="17">
        <f t="shared" si="17"/>
        <v>0</v>
      </c>
    </row>
    <row r="274" spans="1:7" s="8" customFormat="1" ht="12.75">
      <c r="A274" s="4"/>
      <c r="B274" s="5"/>
      <c r="C274" s="5"/>
      <c r="D274" s="6"/>
      <c r="E274" s="7"/>
      <c r="F274" s="7"/>
      <c r="G274" s="7"/>
    </row>
    <row r="275" spans="1:10" s="8" customFormat="1" ht="12.75">
      <c r="A275" s="38" t="s">
        <v>232</v>
      </c>
      <c r="B275" s="39">
        <v>801</v>
      </c>
      <c r="C275" s="39"/>
      <c r="D275" s="40" t="s">
        <v>13</v>
      </c>
      <c r="E275" s="41">
        <f>SUM(E277,E322,E385,E418,E424,E456,E553,E484,E510,)</f>
        <v>12138808.09</v>
      </c>
      <c r="F275" s="41">
        <f>SUM(F277,F322,F385,F418,F424,F456,F553,F484,F510,)</f>
        <v>11840623.719999999</v>
      </c>
      <c r="G275" s="41">
        <f t="shared" si="17"/>
        <v>97.5435449033448</v>
      </c>
      <c r="H275" s="8" t="s">
        <v>336</v>
      </c>
      <c r="I275" s="92">
        <f>SUM(E312,E371,E411,E418,E609,E547,)</f>
        <v>1501629.4300000002</v>
      </c>
      <c r="J275" s="92">
        <f>SUM(F312,F371,F411,F418,F609,F547,)</f>
        <v>1405025.49</v>
      </c>
    </row>
    <row r="276" spans="1:7" s="8" customFormat="1" ht="12.75">
      <c r="A276" s="77"/>
      <c r="B276" s="5"/>
      <c r="C276" s="78"/>
      <c r="D276" s="79"/>
      <c r="E276" s="80"/>
      <c r="F276" s="80"/>
      <c r="G276" s="80"/>
    </row>
    <row r="277" spans="1:7" s="3" customFormat="1" ht="12.75">
      <c r="A277" s="9"/>
      <c r="B277" s="10"/>
      <c r="C277" s="10">
        <v>80101</v>
      </c>
      <c r="D277" s="11" t="s">
        <v>42</v>
      </c>
      <c r="E277" s="2">
        <f>SUM(E278,E288)</f>
        <v>4932309.449999999</v>
      </c>
      <c r="F277" s="2">
        <f>SUM(F278,F288)</f>
        <v>4847779.399999999</v>
      </c>
      <c r="G277" s="2">
        <f t="shared" si="17"/>
        <v>98.28619735122257</v>
      </c>
    </row>
    <row r="278" spans="1:7" s="8" customFormat="1" ht="12.75">
      <c r="A278" s="12"/>
      <c r="B278" s="13"/>
      <c r="C278" s="13"/>
      <c r="D278" s="14" t="s">
        <v>24</v>
      </c>
      <c r="E278" s="15">
        <f>SUM(E279,E282,E286)</f>
        <v>4927209.449999999</v>
      </c>
      <c r="F278" s="15">
        <f>SUM(F279,F282,F286)</f>
        <v>4842728.399999999</v>
      </c>
      <c r="G278" s="15">
        <f t="shared" si="17"/>
        <v>98.28541792555622</v>
      </c>
    </row>
    <row r="279" spans="1:7" s="8" customFormat="1" ht="25.5">
      <c r="A279" s="146" t="s">
        <v>303</v>
      </c>
      <c r="B279" s="158"/>
      <c r="C279" s="159"/>
      <c r="D279" s="16" t="s">
        <v>102</v>
      </c>
      <c r="E279" s="17">
        <f>SUM(E280:E281)</f>
        <v>3896823.3499999996</v>
      </c>
      <c r="F279" s="17">
        <f>SUM(F280:F281)</f>
        <v>3858721.17</v>
      </c>
      <c r="G279" s="17">
        <f t="shared" si="17"/>
        <v>99.02222460250862</v>
      </c>
    </row>
    <row r="280" spans="1:7" s="8" customFormat="1" ht="25.5">
      <c r="A280" s="160"/>
      <c r="B280" s="161"/>
      <c r="C280" s="162"/>
      <c r="D280" s="16" t="s">
        <v>105</v>
      </c>
      <c r="E280" s="17">
        <f>SUM(E308,E297,E319)</f>
        <v>3153976.32</v>
      </c>
      <c r="F280" s="17">
        <f>SUM(F308,F297,F319)</f>
        <v>3129297.17</v>
      </c>
      <c r="G280" s="17">
        <f t="shared" si="17"/>
        <v>99.2175226604111</v>
      </c>
    </row>
    <row r="281" spans="1:7" s="8" customFormat="1" ht="38.25">
      <c r="A281" s="160"/>
      <c r="B281" s="161"/>
      <c r="C281" s="162"/>
      <c r="D281" s="16" t="s">
        <v>106</v>
      </c>
      <c r="E281" s="17">
        <f>SUM(E298,E309,E320)</f>
        <v>742847.03</v>
      </c>
      <c r="F281" s="17">
        <f>SUM(F298,F309,F320)</f>
        <v>729424</v>
      </c>
      <c r="G281" s="17">
        <f t="shared" si="17"/>
        <v>98.19302905471669</v>
      </c>
    </row>
    <row r="282" spans="1:7" s="8" customFormat="1" ht="25.5">
      <c r="A282" s="160"/>
      <c r="B282" s="161"/>
      <c r="C282" s="162"/>
      <c r="D282" s="16" t="s">
        <v>152</v>
      </c>
      <c r="E282" s="17">
        <f>SUM(E283:E285)</f>
        <v>949186.1</v>
      </c>
      <c r="F282" s="17">
        <f>SUM(F283:F285)</f>
        <v>903258.38</v>
      </c>
      <c r="G282" s="17">
        <f t="shared" si="17"/>
        <v>95.16135771478322</v>
      </c>
    </row>
    <row r="283" spans="1:7" s="8" customFormat="1" ht="38.25">
      <c r="A283" s="160"/>
      <c r="B283" s="161"/>
      <c r="C283" s="162"/>
      <c r="D283" s="16" t="s">
        <v>120</v>
      </c>
      <c r="E283" s="17">
        <f aca="true" t="shared" si="18" ref="E283:F285">SUM(E315)</f>
        <v>942800</v>
      </c>
      <c r="F283" s="17">
        <f t="shared" si="18"/>
        <v>896898.04</v>
      </c>
      <c r="G283" s="17">
        <f t="shared" si="17"/>
        <v>95.13131523122614</v>
      </c>
    </row>
    <row r="284" spans="1:7" s="8" customFormat="1" ht="63.75">
      <c r="A284" s="160"/>
      <c r="B284" s="161"/>
      <c r="C284" s="162"/>
      <c r="D284" s="16" t="s">
        <v>335</v>
      </c>
      <c r="E284" s="17">
        <f t="shared" si="18"/>
        <v>0.4</v>
      </c>
      <c r="F284" s="17">
        <f t="shared" si="18"/>
        <v>0.4</v>
      </c>
      <c r="G284" s="17">
        <f t="shared" si="17"/>
        <v>100</v>
      </c>
    </row>
    <row r="285" spans="1:7" s="8" customFormat="1" ht="76.5">
      <c r="A285" s="160"/>
      <c r="B285" s="161"/>
      <c r="C285" s="162"/>
      <c r="D285" s="16" t="s">
        <v>419</v>
      </c>
      <c r="E285" s="17">
        <f t="shared" si="18"/>
        <v>6385.7</v>
      </c>
      <c r="F285" s="17">
        <f t="shared" si="18"/>
        <v>6359.94</v>
      </c>
      <c r="G285" s="17">
        <f t="shared" si="17"/>
        <v>99.59659865010885</v>
      </c>
    </row>
    <row r="286" spans="1:7" s="8" customFormat="1" ht="25.5">
      <c r="A286" s="163"/>
      <c r="B286" s="164"/>
      <c r="C286" s="165"/>
      <c r="D286" s="16" t="s">
        <v>110</v>
      </c>
      <c r="E286" s="17">
        <f>SUM(E299,E310)</f>
        <v>81200</v>
      </c>
      <c r="F286" s="17">
        <f>SUM(F299,F310)</f>
        <v>80748.85</v>
      </c>
      <c r="G286" s="17">
        <f t="shared" si="17"/>
        <v>99.44439655172415</v>
      </c>
    </row>
    <row r="287" spans="1:7" s="8" customFormat="1" ht="12.75">
      <c r="A287" s="27"/>
      <c r="B287" s="28"/>
      <c r="C287" s="28"/>
      <c r="D287" s="16"/>
      <c r="E287" s="17"/>
      <c r="F287" s="17"/>
      <c r="G287" s="17"/>
    </row>
    <row r="288" spans="1:7" s="8" customFormat="1" ht="12.75">
      <c r="A288" s="29"/>
      <c r="B288" s="30"/>
      <c r="C288" s="30"/>
      <c r="D288" s="31" t="s">
        <v>38</v>
      </c>
      <c r="E288" s="32">
        <f>SUM(E289)</f>
        <v>5100</v>
      </c>
      <c r="F288" s="32">
        <f>SUM(F289)</f>
        <v>5051</v>
      </c>
      <c r="G288" s="32">
        <f>F288*100/E288</f>
        <v>99.03921568627452</v>
      </c>
    </row>
    <row r="289" spans="1:7" s="8" customFormat="1" ht="25.5">
      <c r="A289" s="146" t="s">
        <v>303</v>
      </c>
      <c r="B289" s="158"/>
      <c r="C289" s="159"/>
      <c r="D289" s="16" t="s">
        <v>149</v>
      </c>
      <c r="E289" s="17">
        <f>SUM(E290)</f>
        <v>5100</v>
      </c>
      <c r="F289" s="17">
        <f>SUM(F290)</f>
        <v>5051</v>
      </c>
      <c r="G289" s="17">
        <f>F289*100/E289</f>
        <v>99.03921568627452</v>
      </c>
    </row>
    <row r="290" spans="1:7" s="8" customFormat="1" ht="25.5">
      <c r="A290" s="163"/>
      <c r="B290" s="164"/>
      <c r="C290" s="165"/>
      <c r="D290" s="16" t="s">
        <v>361</v>
      </c>
      <c r="E290" s="17">
        <f>SUM(E303)</f>
        <v>5100</v>
      </c>
      <c r="F290" s="17">
        <f>SUM(F303)</f>
        <v>5051</v>
      </c>
      <c r="G290" s="17">
        <f>F290*100/E290</f>
        <v>99.03921568627452</v>
      </c>
    </row>
    <row r="291" spans="1:7" s="8" customFormat="1" ht="12.75">
      <c r="A291" s="27"/>
      <c r="B291" s="28"/>
      <c r="C291" s="28"/>
      <c r="D291" s="16"/>
      <c r="E291" s="17"/>
      <c r="F291" s="17"/>
      <c r="G291" s="17"/>
    </row>
    <row r="292" spans="1:7" s="8" customFormat="1" ht="25.5">
      <c r="A292" s="27"/>
      <c r="B292" s="28"/>
      <c r="C292" s="28"/>
      <c r="D292" s="91" t="s">
        <v>173</v>
      </c>
      <c r="E292" s="17"/>
      <c r="F292" s="17"/>
      <c r="G292" s="17"/>
    </row>
    <row r="293" spans="1:7" s="8" customFormat="1" ht="12.75">
      <c r="A293" s="27"/>
      <c r="B293" s="28"/>
      <c r="C293" s="28"/>
      <c r="D293" s="16"/>
      <c r="E293" s="17"/>
      <c r="F293" s="17"/>
      <c r="G293" s="17"/>
    </row>
    <row r="294" spans="1:7" s="8" customFormat="1" ht="12.75">
      <c r="A294" s="81"/>
      <c r="B294" s="82"/>
      <c r="C294" s="82"/>
      <c r="D294" s="83" t="s">
        <v>204</v>
      </c>
      <c r="E294" s="84">
        <f>SUM(E295,E301)</f>
        <v>2258334.84</v>
      </c>
      <c r="F294" s="84">
        <f>SUM(F295,F301)</f>
        <v>2239145.9</v>
      </c>
      <c r="G294" s="84">
        <f t="shared" si="17"/>
        <v>99.15030580673326</v>
      </c>
    </row>
    <row r="295" spans="1:7" s="8" customFormat="1" ht="12.75">
      <c r="A295" s="12"/>
      <c r="B295" s="13"/>
      <c r="C295" s="13"/>
      <c r="D295" s="14" t="s">
        <v>24</v>
      </c>
      <c r="E295" s="15">
        <f>SUM(E296,E299)</f>
        <v>2253234.84</v>
      </c>
      <c r="F295" s="15">
        <f>SUM(F296,F299)</f>
        <v>2234094.9</v>
      </c>
      <c r="G295" s="15">
        <f t="shared" si="17"/>
        <v>99.15055724950534</v>
      </c>
    </row>
    <row r="296" spans="1:7" s="8" customFormat="1" ht="25.5">
      <c r="A296" s="146" t="s">
        <v>303</v>
      </c>
      <c r="B296" s="158"/>
      <c r="C296" s="159"/>
      <c r="D296" s="16" t="s">
        <v>102</v>
      </c>
      <c r="E296" s="17">
        <f>SUM(E297:E298)</f>
        <v>2247234.84</v>
      </c>
      <c r="F296" s="17">
        <f>SUM(F297:F298)</f>
        <v>2228544.9</v>
      </c>
      <c r="G296" s="17">
        <f t="shared" si="17"/>
        <v>99.16831389103953</v>
      </c>
    </row>
    <row r="297" spans="1:7" s="8" customFormat="1" ht="25.5">
      <c r="A297" s="160"/>
      <c r="B297" s="161"/>
      <c r="C297" s="162"/>
      <c r="D297" s="16" t="s">
        <v>105</v>
      </c>
      <c r="E297" s="17">
        <v>1797968</v>
      </c>
      <c r="F297" s="17">
        <v>1782892.53</v>
      </c>
      <c r="G297" s="17">
        <f t="shared" si="17"/>
        <v>99.16152734642664</v>
      </c>
    </row>
    <row r="298" spans="1:7" s="8" customFormat="1" ht="38.25">
      <c r="A298" s="160"/>
      <c r="B298" s="161"/>
      <c r="C298" s="162"/>
      <c r="D298" s="16" t="s">
        <v>106</v>
      </c>
      <c r="E298" s="17">
        <v>449266.84</v>
      </c>
      <c r="F298" s="17">
        <v>445652.37</v>
      </c>
      <c r="G298" s="17">
        <f t="shared" si="17"/>
        <v>99.19547367439804</v>
      </c>
    </row>
    <row r="299" spans="1:7" s="8" customFormat="1" ht="25.5">
      <c r="A299" s="163"/>
      <c r="B299" s="164"/>
      <c r="C299" s="165"/>
      <c r="D299" s="16" t="s">
        <v>121</v>
      </c>
      <c r="E299" s="17">
        <v>6000</v>
      </c>
      <c r="F299" s="17">
        <v>5550</v>
      </c>
      <c r="G299" s="17">
        <f t="shared" si="17"/>
        <v>92.5</v>
      </c>
    </row>
    <row r="300" spans="1:7" s="8" customFormat="1" ht="12.75">
      <c r="A300" s="27"/>
      <c r="B300" s="28"/>
      <c r="C300" s="28"/>
      <c r="D300" s="16"/>
      <c r="E300" s="17"/>
      <c r="F300" s="17"/>
      <c r="G300" s="17"/>
    </row>
    <row r="301" spans="1:7" s="8" customFormat="1" ht="12.75">
      <c r="A301" s="29"/>
      <c r="B301" s="30"/>
      <c r="C301" s="30"/>
      <c r="D301" s="31" t="s">
        <v>38</v>
      </c>
      <c r="E301" s="32">
        <f>SUM(E302)</f>
        <v>5100</v>
      </c>
      <c r="F301" s="32">
        <f>SUM(F302)</f>
        <v>5051</v>
      </c>
      <c r="G301" s="32">
        <f t="shared" si="17"/>
        <v>99.03921568627452</v>
      </c>
    </row>
    <row r="302" spans="1:7" s="8" customFormat="1" ht="25.5">
      <c r="A302" s="146" t="s">
        <v>303</v>
      </c>
      <c r="B302" s="158"/>
      <c r="C302" s="159"/>
      <c r="D302" s="16" t="s">
        <v>149</v>
      </c>
      <c r="E302" s="17">
        <f>SUM(E303)</f>
        <v>5100</v>
      </c>
      <c r="F302" s="17">
        <f>SUM(F303)</f>
        <v>5051</v>
      </c>
      <c r="G302" s="17">
        <f t="shared" si="17"/>
        <v>99.03921568627452</v>
      </c>
    </row>
    <row r="303" spans="1:7" s="8" customFormat="1" ht="25.5">
      <c r="A303" s="163"/>
      <c r="B303" s="164"/>
      <c r="C303" s="165"/>
      <c r="D303" s="16" t="s">
        <v>361</v>
      </c>
      <c r="E303" s="17">
        <v>5100</v>
      </c>
      <c r="F303" s="17">
        <v>5051</v>
      </c>
      <c r="G303" s="17">
        <f t="shared" si="17"/>
        <v>99.03921568627452</v>
      </c>
    </row>
    <row r="304" spans="1:7" s="8" customFormat="1" ht="12.75">
      <c r="A304" s="27"/>
      <c r="B304" s="28"/>
      <c r="C304" s="28"/>
      <c r="D304" s="16"/>
      <c r="E304" s="17"/>
      <c r="F304" s="17"/>
      <c r="G304" s="17"/>
    </row>
    <row r="305" spans="1:251" s="8" customFormat="1" ht="12.75">
      <c r="A305" s="81"/>
      <c r="B305" s="82"/>
      <c r="C305" s="82"/>
      <c r="D305" s="83" t="s">
        <v>168</v>
      </c>
      <c r="E305" s="84">
        <f>SUM(E306)</f>
        <v>1724377.63</v>
      </c>
      <c r="F305" s="84">
        <f>SUM(F306)</f>
        <v>1704991.8000000003</v>
      </c>
      <c r="G305" s="84">
        <f t="shared" si="17"/>
        <v>98.87577815539166</v>
      </c>
      <c r="IQ305" s="92">
        <f aca="true" t="shared" si="19" ref="IQ305:IQ310">SUM(E305:IP305)</f>
        <v>3429468.3057781556</v>
      </c>
    </row>
    <row r="306" spans="1:251" s="8" customFormat="1" ht="12.75">
      <c r="A306" s="12"/>
      <c r="B306" s="13"/>
      <c r="C306" s="13"/>
      <c r="D306" s="14" t="s">
        <v>24</v>
      </c>
      <c r="E306" s="15">
        <f>SUM(E307,E310)</f>
        <v>1724377.63</v>
      </c>
      <c r="F306" s="15">
        <f>SUM(F307,F310)</f>
        <v>1704991.8000000003</v>
      </c>
      <c r="G306" s="15">
        <f t="shared" si="17"/>
        <v>98.87577815539166</v>
      </c>
      <c r="IQ306" s="92">
        <f t="shared" si="19"/>
        <v>3429468.3057781556</v>
      </c>
    </row>
    <row r="307" spans="1:251" s="8" customFormat="1" ht="25.5">
      <c r="A307" s="146" t="s">
        <v>303</v>
      </c>
      <c r="B307" s="158"/>
      <c r="C307" s="159"/>
      <c r="D307" s="16" t="s">
        <v>102</v>
      </c>
      <c r="E307" s="17">
        <f>SUM(E308:E309)</f>
        <v>1649177.63</v>
      </c>
      <c r="F307" s="17">
        <f>SUM(F308:F309)</f>
        <v>1629792.9500000002</v>
      </c>
      <c r="G307" s="17">
        <f t="shared" si="17"/>
        <v>98.82458507516867</v>
      </c>
      <c r="IQ307" s="92">
        <f t="shared" si="19"/>
        <v>3279069.404585075</v>
      </c>
    </row>
    <row r="308" spans="1:251" s="8" customFormat="1" ht="25.5">
      <c r="A308" s="160"/>
      <c r="B308" s="161"/>
      <c r="C308" s="162"/>
      <c r="D308" s="16" t="s">
        <v>105</v>
      </c>
      <c r="E308" s="17">
        <v>1355625</v>
      </c>
      <c r="F308" s="17">
        <v>1346021.32</v>
      </c>
      <c r="G308" s="17">
        <f t="shared" si="17"/>
        <v>99.29156809589672</v>
      </c>
      <c r="IQ308" s="92">
        <f t="shared" si="19"/>
        <v>2701745.611568096</v>
      </c>
    </row>
    <row r="309" spans="1:251" s="8" customFormat="1" ht="38.25">
      <c r="A309" s="160"/>
      <c r="B309" s="161"/>
      <c r="C309" s="162"/>
      <c r="D309" s="16" t="s">
        <v>106</v>
      </c>
      <c r="E309" s="17">
        <v>293552.63</v>
      </c>
      <c r="F309" s="17">
        <v>283771.63</v>
      </c>
      <c r="G309" s="17">
        <f t="shared" si="17"/>
        <v>96.66805914837146</v>
      </c>
      <c r="IQ309" s="92">
        <f t="shared" si="19"/>
        <v>577420.9280591484</v>
      </c>
    </row>
    <row r="310" spans="1:251" s="8" customFormat="1" ht="25.5">
      <c r="A310" s="163"/>
      <c r="B310" s="164"/>
      <c r="C310" s="165"/>
      <c r="D310" s="16" t="s">
        <v>121</v>
      </c>
      <c r="E310" s="17">
        <v>75200</v>
      </c>
      <c r="F310" s="17">
        <v>75198.85</v>
      </c>
      <c r="G310" s="17">
        <f t="shared" si="17"/>
        <v>99.99847074468086</v>
      </c>
      <c r="IQ310" s="92">
        <f t="shared" si="19"/>
        <v>150498.84847074468</v>
      </c>
    </row>
    <row r="311" spans="1:251" s="8" customFormat="1" ht="12.75">
      <c r="A311" s="27"/>
      <c r="B311" s="28"/>
      <c r="C311" s="28"/>
      <c r="D311" s="16"/>
      <c r="E311" s="17"/>
      <c r="F311" s="17"/>
      <c r="G311" s="17"/>
      <c r="IQ311" s="92">
        <f>SUM(E311:IP311)</f>
        <v>0</v>
      </c>
    </row>
    <row r="312" spans="1:7" s="8" customFormat="1" ht="25.5">
      <c r="A312" s="81"/>
      <c r="B312" s="82"/>
      <c r="C312" s="82"/>
      <c r="D312" s="83" t="s">
        <v>240</v>
      </c>
      <c r="E312" s="84">
        <f>SUM(E313)</f>
        <v>949596.98</v>
      </c>
      <c r="F312" s="84">
        <f>SUM(F313)</f>
        <v>903641.7</v>
      </c>
      <c r="G312" s="84">
        <f t="shared" si="17"/>
        <v>95.16054905734852</v>
      </c>
    </row>
    <row r="313" spans="1:7" s="8" customFormat="1" ht="12.75">
      <c r="A313" s="12"/>
      <c r="B313" s="13"/>
      <c r="C313" s="13"/>
      <c r="D313" s="14" t="s">
        <v>24</v>
      </c>
      <c r="E313" s="15">
        <f>SUM(E314,E318)</f>
        <v>949596.98</v>
      </c>
      <c r="F313" s="15">
        <f>SUM(F314,F318)</f>
        <v>903641.7</v>
      </c>
      <c r="G313" s="15">
        <f t="shared" si="17"/>
        <v>95.16054905734852</v>
      </c>
    </row>
    <row r="314" spans="1:7" s="8" customFormat="1" ht="25.5">
      <c r="A314" s="146" t="s">
        <v>303</v>
      </c>
      <c r="B314" s="158"/>
      <c r="C314" s="159"/>
      <c r="D314" s="16" t="s">
        <v>142</v>
      </c>
      <c r="E314" s="17">
        <f>SUM(E315:E317)</f>
        <v>949186.1</v>
      </c>
      <c r="F314" s="17">
        <f>SUM(F315:F317)</f>
        <v>903258.38</v>
      </c>
      <c r="G314" s="17">
        <f>F314*100/E314</f>
        <v>95.16135771478322</v>
      </c>
    </row>
    <row r="315" spans="1:7" s="8" customFormat="1" ht="38.25">
      <c r="A315" s="160"/>
      <c r="B315" s="161"/>
      <c r="C315" s="162"/>
      <c r="D315" s="16" t="s">
        <v>120</v>
      </c>
      <c r="E315" s="17">
        <v>942800</v>
      </c>
      <c r="F315" s="17">
        <v>896898.04</v>
      </c>
      <c r="G315" s="17">
        <f t="shared" si="17"/>
        <v>95.13131523122614</v>
      </c>
    </row>
    <row r="316" spans="1:7" s="8" customFormat="1" ht="63.75">
      <c r="A316" s="160"/>
      <c r="B316" s="161"/>
      <c r="C316" s="162"/>
      <c r="D316" s="16" t="s">
        <v>335</v>
      </c>
      <c r="E316" s="17">
        <v>0.4</v>
      </c>
      <c r="F316" s="17">
        <v>0.4</v>
      </c>
      <c r="G316" s="17">
        <f t="shared" si="17"/>
        <v>100</v>
      </c>
    </row>
    <row r="317" spans="1:7" s="8" customFormat="1" ht="76.5">
      <c r="A317" s="160"/>
      <c r="B317" s="161"/>
      <c r="C317" s="162"/>
      <c r="D317" s="16" t="s">
        <v>419</v>
      </c>
      <c r="E317" s="17">
        <v>6385.7</v>
      </c>
      <c r="F317" s="17">
        <v>6359.94</v>
      </c>
      <c r="G317" s="17">
        <f t="shared" si="17"/>
        <v>99.59659865010885</v>
      </c>
    </row>
    <row r="318" spans="1:7" s="8" customFormat="1" ht="25.5">
      <c r="A318" s="160"/>
      <c r="B318" s="161"/>
      <c r="C318" s="162"/>
      <c r="D318" s="16" t="s">
        <v>103</v>
      </c>
      <c r="E318" s="17">
        <f>SUM(E319:E320)</f>
        <v>410.88</v>
      </c>
      <c r="F318" s="17">
        <f>SUM(F319:F320)</f>
        <v>383.32</v>
      </c>
      <c r="G318" s="17">
        <f t="shared" si="17"/>
        <v>93.29244548286604</v>
      </c>
    </row>
    <row r="319" spans="1:7" s="8" customFormat="1" ht="25.5">
      <c r="A319" s="160"/>
      <c r="B319" s="161"/>
      <c r="C319" s="162"/>
      <c r="D319" s="16" t="s">
        <v>158</v>
      </c>
      <c r="E319" s="17">
        <v>383.32</v>
      </c>
      <c r="F319" s="17">
        <v>383.32</v>
      </c>
      <c r="G319" s="17">
        <f t="shared" si="17"/>
        <v>100</v>
      </c>
    </row>
    <row r="320" spans="1:7" s="8" customFormat="1" ht="38.25">
      <c r="A320" s="163"/>
      <c r="B320" s="164"/>
      <c r="C320" s="165"/>
      <c r="D320" s="16" t="s">
        <v>159</v>
      </c>
      <c r="E320" s="17">
        <v>27.56</v>
      </c>
      <c r="F320" s="17">
        <v>0</v>
      </c>
      <c r="G320" s="17">
        <f t="shared" si="17"/>
        <v>0</v>
      </c>
    </row>
    <row r="321" spans="1:7" s="8" customFormat="1" ht="12.75">
      <c r="A321" s="27"/>
      <c r="B321" s="28"/>
      <c r="C321" s="28"/>
      <c r="D321" s="16"/>
      <c r="E321" s="17"/>
      <c r="F321" s="17"/>
      <c r="G321" s="17"/>
    </row>
    <row r="322" spans="1:7" s="3" customFormat="1" ht="12.75">
      <c r="A322" s="9"/>
      <c r="B322" s="10"/>
      <c r="C322" s="10">
        <v>80104</v>
      </c>
      <c r="D322" s="11" t="s">
        <v>81</v>
      </c>
      <c r="E322" s="2">
        <f>SUM(E323,E334)</f>
        <v>3018687</v>
      </c>
      <c r="F322" s="2">
        <f>SUM(F323,F334)</f>
        <v>2917689.8200000003</v>
      </c>
      <c r="G322" s="2">
        <f t="shared" si="17"/>
        <v>96.65426789859299</v>
      </c>
    </row>
    <row r="323" spans="1:7" s="8" customFormat="1" ht="12.75">
      <c r="A323" s="12"/>
      <c r="B323" s="13"/>
      <c r="C323" s="13"/>
      <c r="D323" s="14" t="s">
        <v>24</v>
      </c>
      <c r="E323" s="15">
        <f>SUM(E324,E329,E330)</f>
        <v>2941302</v>
      </c>
      <c r="F323" s="15">
        <f>SUM(F324,F329,F330)</f>
        <v>2841870.95</v>
      </c>
      <c r="G323" s="15">
        <f t="shared" si="17"/>
        <v>96.6194885802274</v>
      </c>
    </row>
    <row r="324" spans="1:7" s="8" customFormat="1" ht="25.5">
      <c r="A324" s="146" t="s">
        <v>303</v>
      </c>
      <c r="B324" s="158"/>
      <c r="C324" s="159"/>
      <c r="D324" s="16" t="s">
        <v>102</v>
      </c>
      <c r="E324" s="17">
        <f>SUM(E325:E326)</f>
        <v>2698842</v>
      </c>
      <c r="F324" s="17">
        <f>SUM(F325:F326)</f>
        <v>2615114.2800000003</v>
      </c>
      <c r="G324" s="17">
        <f t="shared" si="17"/>
        <v>96.89764276678666</v>
      </c>
    </row>
    <row r="325" spans="1:7" s="8" customFormat="1" ht="25.5">
      <c r="A325" s="160"/>
      <c r="B325" s="161"/>
      <c r="C325" s="162"/>
      <c r="D325" s="16" t="s">
        <v>105</v>
      </c>
      <c r="E325" s="17">
        <f>SUM(E345,E353,E361)</f>
        <v>2270935</v>
      </c>
      <c r="F325" s="17">
        <f>SUM(F345,F353,F361)</f>
        <v>2218977.18</v>
      </c>
      <c r="G325" s="17">
        <f t="shared" si="17"/>
        <v>97.71205164392642</v>
      </c>
    </row>
    <row r="326" spans="1:7" s="8" customFormat="1" ht="38.25">
      <c r="A326" s="160"/>
      <c r="B326" s="161"/>
      <c r="C326" s="162"/>
      <c r="D326" s="16" t="s">
        <v>145</v>
      </c>
      <c r="E326" s="17">
        <f>SUM(E327:E328)</f>
        <v>427907</v>
      </c>
      <c r="F326" s="17">
        <f>SUM(F327:F328)</f>
        <v>396137.1</v>
      </c>
      <c r="G326" s="17">
        <f t="shared" si="17"/>
        <v>92.57551290350473</v>
      </c>
    </row>
    <row r="327" spans="1:7" s="8" customFormat="1" ht="12.75">
      <c r="A327" s="160"/>
      <c r="B327" s="161"/>
      <c r="C327" s="162"/>
      <c r="D327" s="16" t="s">
        <v>123</v>
      </c>
      <c r="E327" s="17">
        <f>SUM(E347,E355,E363,E378)</f>
        <v>408148</v>
      </c>
      <c r="F327" s="17">
        <f>SUM(F347,F355,F363,F378)</f>
        <v>376378.69</v>
      </c>
      <c r="G327" s="17">
        <f t="shared" si="17"/>
        <v>92.21622793692484</v>
      </c>
    </row>
    <row r="328" spans="1:7" s="8" customFormat="1" ht="38.25">
      <c r="A328" s="160"/>
      <c r="B328" s="161"/>
      <c r="C328" s="162"/>
      <c r="D328" s="16" t="s">
        <v>283</v>
      </c>
      <c r="E328" s="17">
        <f>SUM(E364)</f>
        <v>19759</v>
      </c>
      <c r="F328" s="17">
        <f>SUM(F364)</f>
        <v>19758.41</v>
      </c>
      <c r="G328" s="17">
        <f t="shared" si="17"/>
        <v>99.99701401892808</v>
      </c>
    </row>
    <row r="329" spans="1:7" s="8" customFormat="1" ht="25.5">
      <c r="A329" s="160"/>
      <c r="B329" s="161"/>
      <c r="C329" s="162"/>
      <c r="D329" s="16" t="s">
        <v>121</v>
      </c>
      <c r="E329" s="17">
        <f>SUM(E348,E356,E365)</f>
        <v>43460</v>
      </c>
      <c r="F329" s="17">
        <f>SUM(F348,F356,F365)</f>
        <v>38148.32</v>
      </c>
      <c r="G329" s="17">
        <f t="shared" si="17"/>
        <v>87.77800276115968</v>
      </c>
    </row>
    <row r="330" spans="1:7" s="8" customFormat="1" ht="25.5">
      <c r="A330" s="160"/>
      <c r="B330" s="161"/>
      <c r="C330" s="162"/>
      <c r="D330" s="16" t="s">
        <v>153</v>
      </c>
      <c r="E330" s="17">
        <f>SUM(E331:E332)</f>
        <v>199000</v>
      </c>
      <c r="F330" s="17">
        <f>SUM(F331:F332)</f>
        <v>188608.34999999998</v>
      </c>
      <c r="G330" s="17">
        <f t="shared" si="17"/>
        <v>94.77806532663315</v>
      </c>
    </row>
    <row r="331" spans="1:7" s="8" customFormat="1" ht="38.25">
      <c r="A331" s="160"/>
      <c r="B331" s="161"/>
      <c r="C331" s="162"/>
      <c r="D331" s="16" t="s">
        <v>120</v>
      </c>
      <c r="E331" s="17">
        <f>SUM(E374)</f>
        <v>176300</v>
      </c>
      <c r="F331" s="17">
        <f>SUM(F374)</f>
        <v>167918.3</v>
      </c>
      <c r="G331" s="17">
        <f t="shared" si="17"/>
        <v>95.24577424844016</v>
      </c>
    </row>
    <row r="332" spans="1:7" s="8" customFormat="1" ht="63.75">
      <c r="A332" s="163"/>
      <c r="B332" s="164"/>
      <c r="C332" s="165"/>
      <c r="D332" s="16" t="s">
        <v>241</v>
      </c>
      <c r="E332" s="17">
        <f>SUM(E375)</f>
        <v>22700</v>
      </c>
      <c r="F332" s="17">
        <f>SUM(F375)</f>
        <v>20690.05</v>
      </c>
      <c r="G332" s="17">
        <f t="shared" si="17"/>
        <v>91.1455947136564</v>
      </c>
    </row>
    <row r="333" spans="1:7" s="8" customFormat="1" ht="12.75">
      <c r="A333" s="27"/>
      <c r="B333" s="28"/>
      <c r="C333" s="28"/>
      <c r="D333" s="16"/>
      <c r="E333" s="17"/>
      <c r="F333" s="17"/>
      <c r="G333" s="17"/>
    </row>
    <row r="334" spans="1:7" s="8" customFormat="1" ht="12.75">
      <c r="A334" s="29"/>
      <c r="B334" s="30"/>
      <c r="C334" s="30"/>
      <c r="D334" s="31" t="s">
        <v>38</v>
      </c>
      <c r="E334" s="32">
        <f>SUM(E335)</f>
        <v>77385</v>
      </c>
      <c r="F334" s="32">
        <f>SUM(F335)</f>
        <v>75818.87</v>
      </c>
      <c r="G334" s="32">
        <f t="shared" si="17"/>
        <v>97.97618401498998</v>
      </c>
    </row>
    <row r="335" spans="1:7" s="8" customFormat="1" ht="25.5">
      <c r="A335" s="146" t="s">
        <v>303</v>
      </c>
      <c r="B335" s="158"/>
      <c r="C335" s="159"/>
      <c r="D335" s="16" t="s">
        <v>149</v>
      </c>
      <c r="E335" s="17">
        <f>SUM(E336:E338)</f>
        <v>77385</v>
      </c>
      <c r="F335" s="17">
        <f>SUM(F336:F338)</f>
        <v>75818.87</v>
      </c>
      <c r="G335" s="17">
        <f t="shared" si="17"/>
        <v>97.97618401498998</v>
      </c>
    </row>
    <row r="336" spans="1:7" s="8" customFormat="1" ht="89.25">
      <c r="A336" s="160"/>
      <c r="B336" s="161"/>
      <c r="C336" s="162"/>
      <c r="D336" s="16" t="s">
        <v>414</v>
      </c>
      <c r="E336" s="17">
        <f>SUM(E382)</f>
        <v>16000</v>
      </c>
      <c r="F336" s="17">
        <f>SUM(F382)</f>
        <v>15990</v>
      </c>
      <c r="G336" s="17">
        <f t="shared" si="17"/>
        <v>99.9375</v>
      </c>
    </row>
    <row r="337" spans="1:7" s="8" customFormat="1" ht="25.5">
      <c r="A337" s="160"/>
      <c r="B337" s="161"/>
      <c r="C337" s="162"/>
      <c r="D337" s="16" t="s">
        <v>415</v>
      </c>
      <c r="E337" s="17">
        <f>SUM(E383)</f>
        <v>50000</v>
      </c>
      <c r="F337" s="17">
        <f>SUM(F383)</f>
        <v>48443.99</v>
      </c>
      <c r="G337" s="17">
        <f t="shared" si="17"/>
        <v>96.88798</v>
      </c>
    </row>
    <row r="338" spans="1:7" s="8" customFormat="1" ht="51">
      <c r="A338" s="163"/>
      <c r="B338" s="164"/>
      <c r="C338" s="165"/>
      <c r="D338" s="16" t="s">
        <v>416</v>
      </c>
      <c r="E338" s="17">
        <f>SUM(E369)</f>
        <v>11385</v>
      </c>
      <c r="F338" s="17">
        <f>SUM(F369)</f>
        <v>11384.88</v>
      </c>
      <c r="G338" s="17">
        <f t="shared" si="17"/>
        <v>99.99894598155468</v>
      </c>
    </row>
    <row r="339" spans="1:7" s="8" customFormat="1" ht="12.75">
      <c r="A339" s="27"/>
      <c r="B339" s="28"/>
      <c r="C339" s="28"/>
      <c r="D339" s="16"/>
      <c r="E339" s="17"/>
      <c r="F339" s="17"/>
      <c r="G339" s="17"/>
    </row>
    <row r="340" spans="1:7" s="8" customFormat="1" ht="25.5">
      <c r="A340" s="27"/>
      <c r="B340" s="28"/>
      <c r="C340" s="28"/>
      <c r="D340" s="91" t="s">
        <v>173</v>
      </c>
      <c r="E340" s="17"/>
      <c r="F340" s="17"/>
      <c r="G340" s="17"/>
    </row>
    <row r="341" spans="1:7" s="8" customFormat="1" ht="12.75">
      <c r="A341" s="27"/>
      <c r="B341" s="28"/>
      <c r="C341" s="28"/>
      <c r="D341" s="16"/>
      <c r="E341" s="17"/>
      <c r="F341" s="17"/>
      <c r="G341" s="17"/>
    </row>
    <row r="342" spans="1:7" s="8" customFormat="1" ht="38.25">
      <c r="A342" s="81"/>
      <c r="B342" s="82"/>
      <c r="C342" s="82"/>
      <c r="D342" s="83" t="s">
        <v>171</v>
      </c>
      <c r="E342" s="84">
        <f>SUM(E343)</f>
        <v>817343</v>
      </c>
      <c r="F342" s="84">
        <f>SUM(F343)</f>
        <v>758854.1000000001</v>
      </c>
      <c r="G342" s="84">
        <f t="shared" si="17"/>
        <v>92.84402019715102</v>
      </c>
    </row>
    <row r="343" spans="1:7" s="8" customFormat="1" ht="12.75">
      <c r="A343" s="12"/>
      <c r="B343" s="13"/>
      <c r="C343" s="13"/>
      <c r="D343" s="14" t="s">
        <v>24</v>
      </c>
      <c r="E343" s="15">
        <f>SUM(E344,E348)</f>
        <v>817343</v>
      </c>
      <c r="F343" s="15">
        <f>SUM(F344,F348)</f>
        <v>758854.1000000001</v>
      </c>
      <c r="G343" s="15">
        <f t="shared" si="17"/>
        <v>92.84402019715102</v>
      </c>
    </row>
    <row r="344" spans="1:7" s="8" customFormat="1" ht="25.5">
      <c r="A344" s="146" t="s">
        <v>303</v>
      </c>
      <c r="B344" s="158"/>
      <c r="C344" s="159"/>
      <c r="D344" s="16" t="s">
        <v>102</v>
      </c>
      <c r="E344" s="17">
        <f>SUM(E345:E346)</f>
        <v>807343</v>
      </c>
      <c r="F344" s="17">
        <f>SUM(F345:F346)</f>
        <v>753763.3</v>
      </c>
      <c r="G344" s="17">
        <f t="shared" si="17"/>
        <v>93.3634527084523</v>
      </c>
    </row>
    <row r="345" spans="1:7" s="8" customFormat="1" ht="25.5">
      <c r="A345" s="160"/>
      <c r="B345" s="161"/>
      <c r="C345" s="162"/>
      <c r="D345" s="16" t="s">
        <v>105</v>
      </c>
      <c r="E345" s="17">
        <v>693505</v>
      </c>
      <c r="F345" s="17">
        <v>642037.53</v>
      </c>
      <c r="G345" s="17">
        <f t="shared" si="17"/>
        <v>92.57864471056445</v>
      </c>
    </row>
    <row r="346" spans="1:7" s="8" customFormat="1" ht="38.25">
      <c r="A346" s="160"/>
      <c r="B346" s="161"/>
      <c r="C346" s="162"/>
      <c r="D346" s="16" t="s">
        <v>145</v>
      </c>
      <c r="E346" s="17">
        <f>SUM(E347)</f>
        <v>113838</v>
      </c>
      <c r="F346" s="17">
        <f>SUM(F347)</f>
        <v>111725.77</v>
      </c>
      <c r="G346" s="17">
        <f t="shared" si="17"/>
        <v>98.1445299460637</v>
      </c>
    </row>
    <row r="347" spans="1:7" s="8" customFormat="1" ht="12.75">
      <c r="A347" s="160"/>
      <c r="B347" s="161"/>
      <c r="C347" s="162"/>
      <c r="D347" s="16" t="s">
        <v>213</v>
      </c>
      <c r="E347" s="17">
        <v>113838</v>
      </c>
      <c r="F347" s="17">
        <v>111725.77</v>
      </c>
      <c r="G347" s="17">
        <f t="shared" si="17"/>
        <v>98.1445299460637</v>
      </c>
    </row>
    <row r="348" spans="1:7" s="8" customFormat="1" ht="25.5">
      <c r="A348" s="163"/>
      <c r="B348" s="164"/>
      <c r="C348" s="165"/>
      <c r="D348" s="16" t="s">
        <v>121</v>
      </c>
      <c r="E348" s="17">
        <v>10000</v>
      </c>
      <c r="F348" s="17">
        <v>5090.8</v>
      </c>
      <c r="G348" s="17">
        <f aca="true" t="shared" si="20" ref="G348:G420">F348*100/E348</f>
        <v>50.908</v>
      </c>
    </row>
    <row r="349" spans="1:7" s="8" customFormat="1" ht="12.75">
      <c r="A349" s="27"/>
      <c r="B349" s="28"/>
      <c r="C349" s="28"/>
      <c r="D349" s="16"/>
      <c r="E349" s="17"/>
      <c r="F349" s="17"/>
      <c r="G349" s="17"/>
    </row>
    <row r="350" spans="1:7" s="8" customFormat="1" ht="25.5">
      <c r="A350" s="81"/>
      <c r="B350" s="82"/>
      <c r="C350" s="82"/>
      <c r="D350" s="83" t="s">
        <v>166</v>
      </c>
      <c r="E350" s="84">
        <f>SUM(E351)</f>
        <v>886576</v>
      </c>
      <c r="F350" s="84">
        <f>SUM(F351)</f>
        <v>886054.14</v>
      </c>
      <c r="G350" s="84">
        <f t="shared" si="20"/>
        <v>99.9411375900092</v>
      </c>
    </row>
    <row r="351" spans="1:7" s="8" customFormat="1" ht="12.75">
      <c r="A351" s="12"/>
      <c r="B351" s="13"/>
      <c r="C351" s="13"/>
      <c r="D351" s="14" t="s">
        <v>24</v>
      </c>
      <c r="E351" s="15">
        <f>SUM(E352,E356)</f>
        <v>886576</v>
      </c>
      <c r="F351" s="15">
        <f>SUM(F352,F356)</f>
        <v>886054.14</v>
      </c>
      <c r="G351" s="15">
        <f t="shared" si="20"/>
        <v>99.9411375900092</v>
      </c>
    </row>
    <row r="352" spans="1:7" s="8" customFormat="1" ht="25.5">
      <c r="A352" s="146" t="s">
        <v>303</v>
      </c>
      <c r="B352" s="158"/>
      <c r="C352" s="159"/>
      <c r="D352" s="16" t="s">
        <v>102</v>
      </c>
      <c r="E352" s="17">
        <f>SUM(E353:E354)</f>
        <v>885481</v>
      </c>
      <c r="F352" s="17">
        <f>SUM(F353:F354)</f>
        <v>884959.14</v>
      </c>
      <c r="G352" s="17">
        <f t="shared" si="20"/>
        <v>99.94106479980937</v>
      </c>
    </row>
    <row r="353" spans="1:7" s="8" customFormat="1" ht="25.5">
      <c r="A353" s="160"/>
      <c r="B353" s="161"/>
      <c r="C353" s="162"/>
      <c r="D353" s="16" t="s">
        <v>105</v>
      </c>
      <c r="E353" s="17">
        <v>766543</v>
      </c>
      <c r="F353" s="17">
        <v>766285.59</v>
      </c>
      <c r="G353" s="17">
        <f t="shared" si="20"/>
        <v>99.96641936590642</v>
      </c>
    </row>
    <row r="354" spans="1:7" s="8" customFormat="1" ht="38.25">
      <c r="A354" s="160"/>
      <c r="B354" s="161"/>
      <c r="C354" s="162"/>
      <c r="D354" s="16" t="s">
        <v>145</v>
      </c>
      <c r="E354" s="17">
        <f>SUM(E355)</f>
        <v>118938</v>
      </c>
      <c r="F354" s="17">
        <f>SUM(F355)</f>
        <v>118673.55</v>
      </c>
      <c r="G354" s="17">
        <f t="shared" si="20"/>
        <v>99.77765726681127</v>
      </c>
    </row>
    <row r="355" spans="1:7" s="8" customFormat="1" ht="12.75">
      <c r="A355" s="160"/>
      <c r="B355" s="161"/>
      <c r="C355" s="162"/>
      <c r="D355" s="16" t="s">
        <v>123</v>
      </c>
      <c r="E355" s="17">
        <v>118938</v>
      </c>
      <c r="F355" s="17">
        <v>118673.55</v>
      </c>
      <c r="G355" s="17">
        <f t="shared" si="20"/>
        <v>99.77765726681127</v>
      </c>
    </row>
    <row r="356" spans="1:7" s="8" customFormat="1" ht="25.5">
      <c r="A356" s="163"/>
      <c r="B356" s="164"/>
      <c r="C356" s="165"/>
      <c r="D356" s="16" t="s">
        <v>121</v>
      </c>
      <c r="E356" s="17">
        <v>1095</v>
      </c>
      <c r="F356" s="17">
        <v>1095</v>
      </c>
      <c r="G356" s="17">
        <f t="shared" si="20"/>
        <v>100</v>
      </c>
    </row>
    <row r="357" spans="1:7" s="8" customFormat="1" ht="12.75">
      <c r="A357" s="27"/>
      <c r="B357" s="28"/>
      <c r="C357" s="28"/>
      <c r="D357" s="16"/>
      <c r="E357" s="17"/>
      <c r="F357" s="17"/>
      <c r="G357" s="17"/>
    </row>
    <row r="358" spans="1:7" s="8" customFormat="1" ht="12.75">
      <c r="A358" s="81"/>
      <c r="B358" s="82"/>
      <c r="C358" s="82"/>
      <c r="D358" s="83" t="s">
        <v>167</v>
      </c>
      <c r="E358" s="84">
        <f>SUM(E359,E367)</f>
        <v>972768</v>
      </c>
      <c r="F358" s="84">
        <f>SUM(F359,F367)</f>
        <v>972123.2400000001</v>
      </c>
      <c r="G358" s="84">
        <f t="shared" si="20"/>
        <v>99.93371903681043</v>
      </c>
    </row>
    <row r="359" spans="1:7" s="8" customFormat="1" ht="12.75">
      <c r="A359" s="12"/>
      <c r="B359" s="13"/>
      <c r="C359" s="13"/>
      <c r="D359" s="14" t="s">
        <v>24</v>
      </c>
      <c r="E359" s="15">
        <f>SUM(E360,E365)</f>
        <v>961383</v>
      </c>
      <c r="F359" s="15">
        <f>SUM(F360,F365)</f>
        <v>960738.3600000001</v>
      </c>
      <c r="G359" s="15">
        <f t="shared" si="20"/>
        <v>99.93294659880611</v>
      </c>
    </row>
    <row r="360" spans="1:7" s="8" customFormat="1" ht="25.5">
      <c r="A360" s="146" t="s">
        <v>303</v>
      </c>
      <c r="B360" s="158"/>
      <c r="C360" s="159"/>
      <c r="D360" s="16" t="s">
        <v>102</v>
      </c>
      <c r="E360" s="17">
        <f>SUM(E361:E362)</f>
        <v>929018</v>
      </c>
      <c r="F360" s="17">
        <f>SUM(F361:F362)</f>
        <v>928775.8400000001</v>
      </c>
      <c r="G360" s="17">
        <f t="shared" si="20"/>
        <v>99.97393376662241</v>
      </c>
    </row>
    <row r="361" spans="1:7" s="8" customFormat="1" ht="25.5">
      <c r="A361" s="160"/>
      <c r="B361" s="161"/>
      <c r="C361" s="162"/>
      <c r="D361" s="16" t="s">
        <v>105</v>
      </c>
      <c r="E361" s="17">
        <v>810887</v>
      </c>
      <c r="F361" s="17">
        <v>810654.06</v>
      </c>
      <c r="G361" s="17">
        <f t="shared" si="20"/>
        <v>99.97127343267312</v>
      </c>
    </row>
    <row r="362" spans="1:7" s="8" customFormat="1" ht="38.25">
      <c r="A362" s="160"/>
      <c r="B362" s="161"/>
      <c r="C362" s="162"/>
      <c r="D362" s="16" t="s">
        <v>145</v>
      </c>
      <c r="E362" s="17">
        <f>SUM(E363:E364)</f>
        <v>118131</v>
      </c>
      <c r="F362" s="17">
        <f>SUM(F363:F364)</f>
        <v>118121.78</v>
      </c>
      <c r="G362" s="17">
        <f t="shared" si="20"/>
        <v>99.9921951054338</v>
      </c>
    </row>
    <row r="363" spans="1:7" s="8" customFormat="1" ht="12.75">
      <c r="A363" s="160"/>
      <c r="B363" s="161"/>
      <c r="C363" s="162"/>
      <c r="D363" s="16" t="s">
        <v>123</v>
      </c>
      <c r="E363" s="17">
        <v>98372</v>
      </c>
      <c r="F363" s="17">
        <v>98363.37</v>
      </c>
      <c r="G363" s="17">
        <f t="shared" si="20"/>
        <v>99.99122717846542</v>
      </c>
    </row>
    <row r="364" spans="1:7" s="8" customFormat="1" ht="38.25">
      <c r="A364" s="160"/>
      <c r="B364" s="161"/>
      <c r="C364" s="162"/>
      <c r="D364" s="16" t="s">
        <v>283</v>
      </c>
      <c r="E364" s="17">
        <v>19759</v>
      </c>
      <c r="F364" s="17">
        <v>19758.41</v>
      </c>
      <c r="G364" s="17">
        <f t="shared" si="20"/>
        <v>99.99701401892808</v>
      </c>
    </row>
    <row r="365" spans="1:7" s="8" customFormat="1" ht="25.5">
      <c r="A365" s="163"/>
      <c r="B365" s="164"/>
      <c r="C365" s="165"/>
      <c r="D365" s="16" t="s">
        <v>121</v>
      </c>
      <c r="E365" s="17">
        <v>32365</v>
      </c>
      <c r="F365" s="17">
        <v>31962.52</v>
      </c>
      <c r="G365" s="17">
        <f t="shared" si="20"/>
        <v>98.75643441989804</v>
      </c>
    </row>
    <row r="366" spans="1:7" s="8" customFormat="1" ht="12.75">
      <c r="A366" s="27"/>
      <c r="B366" s="28"/>
      <c r="C366" s="28"/>
      <c r="D366" s="16"/>
      <c r="E366" s="17"/>
      <c r="F366" s="17"/>
      <c r="G366" s="17"/>
    </row>
    <row r="367" spans="1:7" s="8" customFormat="1" ht="12.75">
      <c r="A367" s="29"/>
      <c r="B367" s="30"/>
      <c r="C367" s="30"/>
      <c r="D367" s="31" t="s">
        <v>38</v>
      </c>
      <c r="E367" s="32">
        <f>SUM(E368)</f>
        <v>11385</v>
      </c>
      <c r="F367" s="32">
        <f>SUM(F368)</f>
        <v>11384.88</v>
      </c>
      <c r="G367" s="32">
        <f t="shared" si="20"/>
        <v>99.99894598155468</v>
      </c>
    </row>
    <row r="368" spans="1:7" s="8" customFormat="1" ht="25.5">
      <c r="A368" s="146" t="s">
        <v>303</v>
      </c>
      <c r="B368" s="158"/>
      <c r="C368" s="159"/>
      <c r="D368" s="16" t="s">
        <v>149</v>
      </c>
      <c r="E368" s="17">
        <f>SUM(E369)</f>
        <v>11385</v>
      </c>
      <c r="F368" s="17">
        <f>SUM(F369)</f>
        <v>11384.88</v>
      </c>
      <c r="G368" s="17">
        <f t="shared" si="20"/>
        <v>99.99894598155468</v>
      </c>
    </row>
    <row r="369" spans="1:7" s="8" customFormat="1" ht="51">
      <c r="A369" s="163"/>
      <c r="B369" s="164"/>
      <c r="C369" s="165"/>
      <c r="D369" s="16" t="s">
        <v>360</v>
      </c>
      <c r="E369" s="17">
        <v>11385</v>
      </c>
      <c r="F369" s="17">
        <v>11384.88</v>
      </c>
      <c r="G369" s="17">
        <f t="shared" si="20"/>
        <v>99.99894598155468</v>
      </c>
    </row>
    <row r="370" spans="1:7" s="8" customFormat="1" ht="12.75">
      <c r="A370" s="27"/>
      <c r="B370" s="28"/>
      <c r="C370" s="28"/>
      <c r="D370" s="16"/>
      <c r="E370" s="17"/>
      <c r="F370" s="17"/>
      <c r="G370" s="17"/>
    </row>
    <row r="371" spans="1:7" s="8" customFormat="1" ht="25.5">
      <c r="A371" s="81"/>
      <c r="B371" s="82"/>
      <c r="C371" s="82"/>
      <c r="D371" s="83" t="s">
        <v>240</v>
      </c>
      <c r="E371" s="84">
        <f>SUM(E372,E380)</f>
        <v>342000</v>
      </c>
      <c r="F371" s="84">
        <f>SUM(F372,F380)</f>
        <v>300658.33999999997</v>
      </c>
      <c r="G371" s="84">
        <f t="shared" si="20"/>
        <v>87.91179532163741</v>
      </c>
    </row>
    <row r="372" spans="1:7" s="8" customFormat="1" ht="12.75">
      <c r="A372" s="12"/>
      <c r="B372" s="13"/>
      <c r="C372" s="13"/>
      <c r="D372" s="14" t="s">
        <v>24</v>
      </c>
      <c r="E372" s="15">
        <f>SUM(E373,E376)</f>
        <v>276000</v>
      </c>
      <c r="F372" s="15">
        <f>SUM(F373,F376)</f>
        <v>236224.34999999998</v>
      </c>
      <c r="G372" s="15">
        <f t="shared" si="20"/>
        <v>85.58853260869564</v>
      </c>
    </row>
    <row r="373" spans="1:7" s="8" customFormat="1" ht="25.5">
      <c r="A373" s="146" t="s">
        <v>303</v>
      </c>
      <c r="B373" s="158"/>
      <c r="C373" s="159"/>
      <c r="D373" s="16" t="s">
        <v>142</v>
      </c>
      <c r="E373" s="17">
        <f>SUM(E374:E375)</f>
        <v>199000</v>
      </c>
      <c r="F373" s="17">
        <f>SUM(F374:F375)</f>
        <v>188608.34999999998</v>
      </c>
      <c r="G373" s="17">
        <f t="shared" si="20"/>
        <v>94.77806532663315</v>
      </c>
    </row>
    <row r="374" spans="1:7" s="8" customFormat="1" ht="38.25">
      <c r="A374" s="160"/>
      <c r="B374" s="161"/>
      <c r="C374" s="162"/>
      <c r="D374" s="16" t="s">
        <v>120</v>
      </c>
      <c r="E374" s="17">
        <v>176300</v>
      </c>
      <c r="F374" s="17">
        <v>167918.3</v>
      </c>
      <c r="G374" s="17">
        <f t="shared" si="20"/>
        <v>95.24577424844016</v>
      </c>
    </row>
    <row r="375" spans="1:7" s="8" customFormat="1" ht="63.75">
      <c r="A375" s="160"/>
      <c r="B375" s="161"/>
      <c r="C375" s="162"/>
      <c r="D375" s="16" t="s">
        <v>241</v>
      </c>
      <c r="E375" s="17">
        <v>22700</v>
      </c>
      <c r="F375" s="17">
        <v>20690.05</v>
      </c>
      <c r="G375" s="17">
        <f t="shared" si="20"/>
        <v>91.1455947136564</v>
      </c>
    </row>
    <row r="376" spans="1:7" s="8" customFormat="1" ht="25.5">
      <c r="A376" s="160"/>
      <c r="B376" s="161"/>
      <c r="C376" s="162"/>
      <c r="D376" s="16" t="s">
        <v>103</v>
      </c>
      <c r="E376" s="17">
        <f>SUM(E377)</f>
        <v>77000</v>
      </c>
      <c r="F376" s="17">
        <f>SUM(F377)</f>
        <v>47616</v>
      </c>
      <c r="G376" s="17">
        <f t="shared" si="20"/>
        <v>61.83896103896104</v>
      </c>
    </row>
    <row r="377" spans="1:7" s="8" customFormat="1" ht="38.25">
      <c r="A377" s="160"/>
      <c r="B377" s="161"/>
      <c r="C377" s="162"/>
      <c r="D377" s="16" t="s">
        <v>144</v>
      </c>
      <c r="E377" s="17">
        <f>SUM(E378)</f>
        <v>77000</v>
      </c>
      <c r="F377" s="17">
        <f>SUM(F378)</f>
        <v>47616</v>
      </c>
      <c r="G377" s="17">
        <f t="shared" si="20"/>
        <v>61.83896103896104</v>
      </c>
    </row>
    <row r="378" spans="1:7" s="8" customFormat="1" ht="12.75">
      <c r="A378" s="163"/>
      <c r="B378" s="164"/>
      <c r="C378" s="165"/>
      <c r="D378" s="16" t="s">
        <v>123</v>
      </c>
      <c r="E378" s="17">
        <v>77000</v>
      </c>
      <c r="F378" s="17">
        <v>47616</v>
      </c>
      <c r="G378" s="17">
        <f t="shared" si="20"/>
        <v>61.83896103896104</v>
      </c>
    </row>
    <row r="379" spans="1:7" s="8" customFormat="1" ht="12.75">
      <c r="A379" s="27"/>
      <c r="B379" s="28"/>
      <c r="C379" s="28"/>
      <c r="D379" s="16"/>
      <c r="E379" s="17"/>
      <c r="F379" s="17"/>
      <c r="G379" s="17"/>
    </row>
    <row r="380" spans="1:7" s="8" customFormat="1" ht="12.75">
      <c r="A380" s="29"/>
      <c r="B380" s="30"/>
      <c r="C380" s="30"/>
      <c r="D380" s="31" t="s">
        <v>38</v>
      </c>
      <c r="E380" s="32">
        <f>SUM(E381)</f>
        <v>66000</v>
      </c>
      <c r="F380" s="32">
        <f>SUM(F381)</f>
        <v>64433.99</v>
      </c>
      <c r="G380" s="32">
        <f t="shared" si="20"/>
        <v>97.62725757575758</v>
      </c>
    </row>
    <row r="381" spans="1:7" s="8" customFormat="1" ht="25.5">
      <c r="A381" s="146" t="s">
        <v>303</v>
      </c>
      <c r="B381" s="158"/>
      <c r="C381" s="159"/>
      <c r="D381" s="16" t="s">
        <v>149</v>
      </c>
      <c r="E381" s="17">
        <f>SUM(E382:E383)</f>
        <v>66000</v>
      </c>
      <c r="F381" s="17">
        <f>SUM(F382:F383)</f>
        <v>64433.99</v>
      </c>
      <c r="G381" s="17">
        <f t="shared" si="20"/>
        <v>97.62725757575758</v>
      </c>
    </row>
    <row r="382" spans="1:7" s="8" customFormat="1" ht="89.25">
      <c r="A382" s="160"/>
      <c r="B382" s="161"/>
      <c r="C382" s="162"/>
      <c r="D382" s="16" t="s">
        <v>414</v>
      </c>
      <c r="E382" s="17">
        <v>16000</v>
      </c>
      <c r="F382" s="17">
        <v>15990</v>
      </c>
      <c r="G382" s="17">
        <f t="shared" si="20"/>
        <v>99.9375</v>
      </c>
    </row>
    <row r="383" spans="1:7" s="8" customFormat="1" ht="25.5">
      <c r="A383" s="163"/>
      <c r="B383" s="164"/>
      <c r="C383" s="165"/>
      <c r="D383" s="16" t="s">
        <v>415</v>
      </c>
      <c r="E383" s="17">
        <v>50000</v>
      </c>
      <c r="F383" s="17">
        <v>48443.99</v>
      </c>
      <c r="G383" s="17">
        <f t="shared" si="20"/>
        <v>96.88798</v>
      </c>
    </row>
    <row r="384" spans="1:7" s="8" customFormat="1" ht="12.75">
      <c r="A384" s="27"/>
      <c r="B384" s="28"/>
      <c r="C384" s="28"/>
      <c r="D384" s="16"/>
      <c r="E384" s="17"/>
      <c r="F384" s="17"/>
      <c r="G384" s="17"/>
    </row>
    <row r="385" spans="1:7" s="3" customFormat="1" ht="12.75">
      <c r="A385" s="9"/>
      <c r="B385" s="10"/>
      <c r="C385" s="10">
        <v>80110</v>
      </c>
      <c r="D385" s="11" t="s">
        <v>59</v>
      </c>
      <c r="E385" s="2">
        <f>SUM(E386)</f>
        <v>2222979.08</v>
      </c>
      <c r="F385" s="2">
        <f>SUM(F386)</f>
        <v>2190094.4899999998</v>
      </c>
      <c r="G385" s="2">
        <f>F385*100/E385</f>
        <v>98.52069727979625</v>
      </c>
    </row>
    <row r="386" spans="1:7" s="8" customFormat="1" ht="12.75">
      <c r="A386" s="12"/>
      <c r="B386" s="13"/>
      <c r="C386" s="13"/>
      <c r="D386" s="14" t="s">
        <v>24</v>
      </c>
      <c r="E386" s="15">
        <f>SUM(E387,E391)</f>
        <v>2222979.08</v>
      </c>
      <c r="F386" s="15">
        <f>SUM(F387,F391)</f>
        <v>2190094.4899999998</v>
      </c>
      <c r="G386" s="15">
        <f t="shared" si="20"/>
        <v>98.52069727979625</v>
      </c>
    </row>
    <row r="387" spans="1:7" s="8" customFormat="1" ht="25.5">
      <c r="A387" s="146" t="s">
        <v>303</v>
      </c>
      <c r="B387" s="158"/>
      <c r="C387" s="159"/>
      <c r="D387" s="16" t="s">
        <v>102</v>
      </c>
      <c r="E387" s="17">
        <f>SUM(E388:E389)</f>
        <v>2174984.08</v>
      </c>
      <c r="F387" s="17">
        <f>SUM(F388:F389)</f>
        <v>2145798.6399999997</v>
      </c>
      <c r="G387" s="17">
        <f t="shared" si="20"/>
        <v>98.65813086779006</v>
      </c>
    </row>
    <row r="388" spans="1:7" s="8" customFormat="1" ht="25.5">
      <c r="A388" s="160"/>
      <c r="B388" s="161"/>
      <c r="C388" s="162"/>
      <c r="D388" s="16" t="s">
        <v>105</v>
      </c>
      <c r="E388" s="17">
        <f>SUM(E398,E406,E414)</f>
        <v>1890560.24</v>
      </c>
      <c r="F388" s="17">
        <f>SUM(F398,F406,F414)</f>
        <v>1879454.8299999998</v>
      </c>
      <c r="G388" s="17">
        <f t="shared" si="20"/>
        <v>99.41258629241032</v>
      </c>
    </row>
    <row r="389" spans="1:7" s="8" customFormat="1" ht="38.25">
      <c r="A389" s="160"/>
      <c r="B389" s="161"/>
      <c r="C389" s="162"/>
      <c r="D389" s="16" t="s">
        <v>145</v>
      </c>
      <c r="E389" s="17">
        <f>SUM(E390:E390)</f>
        <v>284423.84</v>
      </c>
      <c r="F389" s="17">
        <f>SUM(F390:F390)</f>
        <v>266343.81</v>
      </c>
      <c r="G389" s="17">
        <f t="shared" si="20"/>
        <v>93.64327898814669</v>
      </c>
    </row>
    <row r="390" spans="1:7" s="8" customFormat="1" ht="12.75">
      <c r="A390" s="160"/>
      <c r="B390" s="161"/>
      <c r="C390" s="162"/>
      <c r="D390" s="16" t="s">
        <v>123</v>
      </c>
      <c r="E390" s="17">
        <f>SUM(E400,E408,E416)</f>
        <v>284423.84</v>
      </c>
      <c r="F390" s="17">
        <f>SUM(F400,F408,F416)</f>
        <v>266343.81</v>
      </c>
      <c r="G390" s="17">
        <f t="shared" si="20"/>
        <v>93.64327898814669</v>
      </c>
    </row>
    <row r="391" spans="1:7" s="8" customFormat="1" ht="25.5">
      <c r="A391" s="163"/>
      <c r="B391" s="164"/>
      <c r="C391" s="165"/>
      <c r="D391" s="16" t="s">
        <v>121</v>
      </c>
      <c r="E391" s="17">
        <f>SUM(E409,E401)</f>
        <v>47995</v>
      </c>
      <c r="F391" s="17">
        <f>SUM(F409,F401)</f>
        <v>44295.85</v>
      </c>
      <c r="G391" s="17">
        <f t="shared" si="20"/>
        <v>92.29263464944265</v>
      </c>
    </row>
    <row r="392" spans="1:7" s="8" customFormat="1" ht="12.75">
      <c r="A392" s="27"/>
      <c r="B392" s="28"/>
      <c r="C392" s="28"/>
      <c r="D392" s="16"/>
      <c r="E392" s="7"/>
      <c r="F392" s="7"/>
      <c r="G392" s="7"/>
    </row>
    <row r="393" spans="1:7" s="8" customFormat="1" ht="25.5">
      <c r="A393" s="27"/>
      <c r="B393" s="28"/>
      <c r="C393" s="28"/>
      <c r="D393" s="91" t="s">
        <v>173</v>
      </c>
      <c r="E393" s="7"/>
      <c r="F393" s="7"/>
      <c r="G393" s="7"/>
    </row>
    <row r="394" spans="1:7" s="8" customFormat="1" ht="12.75">
      <c r="A394" s="27"/>
      <c r="B394" s="28"/>
      <c r="C394" s="28"/>
      <c r="D394" s="16"/>
      <c r="E394" s="7"/>
      <c r="F394" s="7"/>
      <c r="G394" s="7"/>
    </row>
    <row r="395" spans="1:7" s="8" customFormat="1" ht="12.75">
      <c r="A395" s="81"/>
      <c r="B395" s="82"/>
      <c r="C395" s="82"/>
      <c r="D395" s="83" t="s">
        <v>168</v>
      </c>
      <c r="E395" s="84">
        <f>SUM(E396)</f>
        <v>1069862.63</v>
      </c>
      <c r="F395" s="84">
        <f>SUM(F396)</f>
        <v>1055265.53</v>
      </c>
      <c r="G395" s="84">
        <f t="shared" si="20"/>
        <v>98.63560988199019</v>
      </c>
    </row>
    <row r="396" spans="1:7" s="8" customFormat="1" ht="12.75">
      <c r="A396" s="12"/>
      <c r="B396" s="13"/>
      <c r="C396" s="13"/>
      <c r="D396" s="14" t="s">
        <v>24</v>
      </c>
      <c r="E396" s="15">
        <f>SUM(E397,E401)</f>
        <v>1069862.63</v>
      </c>
      <c r="F396" s="15">
        <f>SUM(F397,F401)</f>
        <v>1055265.53</v>
      </c>
      <c r="G396" s="15">
        <f t="shared" si="20"/>
        <v>98.63560988199019</v>
      </c>
    </row>
    <row r="397" spans="1:7" s="8" customFormat="1" ht="25.5">
      <c r="A397" s="146" t="s">
        <v>303</v>
      </c>
      <c r="B397" s="158"/>
      <c r="C397" s="159"/>
      <c r="D397" s="16" t="s">
        <v>102</v>
      </c>
      <c r="E397" s="17">
        <f>SUM(E398:E399)</f>
        <v>1025862.63</v>
      </c>
      <c r="F397" s="17">
        <f>SUM(F398:F399)</f>
        <v>1011279.68</v>
      </c>
      <c r="G397" s="17">
        <f t="shared" si="20"/>
        <v>98.57846951691768</v>
      </c>
    </row>
    <row r="398" spans="1:7" s="8" customFormat="1" ht="25.5">
      <c r="A398" s="160"/>
      <c r="B398" s="161"/>
      <c r="C398" s="162"/>
      <c r="D398" s="16" t="s">
        <v>105</v>
      </c>
      <c r="E398" s="17">
        <v>883967</v>
      </c>
      <c r="F398" s="17">
        <v>880108.27</v>
      </c>
      <c r="G398" s="17">
        <f t="shared" si="20"/>
        <v>99.56347578586079</v>
      </c>
    </row>
    <row r="399" spans="1:7" s="8" customFormat="1" ht="38.25">
      <c r="A399" s="160"/>
      <c r="B399" s="161"/>
      <c r="C399" s="162"/>
      <c r="D399" s="16" t="s">
        <v>145</v>
      </c>
      <c r="E399" s="17">
        <f>SUM(E400)</f>
        <v>141895.63</v>
      </c>
      <c r="F399" s="17">
        <f>SUM(F400)</f>
        <v>131171.41</v>
      </c>
      <c r="G399" s="17">
        <f t="shared" si="20"/>
        <v>92.44217739475134</v>
      </c>
    </row>
    <row r="400" spans="1:7" s="8" customFormat="1" ht="12.75">
      <c r="A400" s="160"/>
      <c r="B400" s="161"/>
      <c r="C400" s="162"/>
      <c r="D400" s="16" t="s">
        <v>123</v>
      </c>
      <c r="E400" s="17">
        <v>141895.63</v>
      </c>
      <c r="F400" s="17">
        <v>131171.41</v>
      </c>
      <c r="G400" s="17">
        <f t="shared" si="20"/>
        <v>92.44217739475134</v>
      </c>
    </row>
    <row r="401" spans="1:7" s="8" customFormat="1" ht="25.5">
      <c r="A401" s="163"/>
      <c r="B401" s="164"/>
      <c r="C401" s="165"/>
      <c r="D401" s="16" t="s">
        <v>121</v>
      </c>
      <c r="E401" s="17">
        <v>44000</v>
      </c>
      <c r="F401" s="17">
        <v>43985.85</v>
      </c>
      <c r="G401" s="17">
        <f t="shared" si="20"/>
        <v>99.96784090909091</v>
      </c>
    </row>
    <row r="402" spans="1:7" s="8" customFormat="1" ht="12.75">
      <c r="A402" s="27"/>
      <c r="B402" s="28"/>
      <c r="C402" s="28"/>
      <c r="D402" s="16"/>
      <c r="E402" s="17"/>
      <c r="F402" s="17"/>
      <c r="G402" s="17"/>
    </row>
    <row r="403" spans="1:7" s="8" customFormat="1" ht="12.75">
      <c r="A403" s="81"/>
      <c r="B403" s="82"/>
      <c r="C403" s="82"/>
      <c r="D403" s="83" t="s">
        <v>204</v>
      </c>
      <c r="E403" s="84">
        <f>SUM(E404)</f>
        <v>1152122.91</v>
      </c>
      <c r="F403" s="84">
        <f>SUM(F404)</f>
        <v>1133880.72</v>
      </c>
      <c r="G403" s="84">
        <f t="shared" si="20"/>
        <v>98.41664549488041</v>
      </c>
    </row>
    <row r="404" spans="1:7" s="8" customFormat="1" ht="12.75">
      <c r="A404" s="12"/>
      <c r="B404" s="13"/>
      <c r="C404" s="13"/>
      <c r="D404" s="14" t="s">
        <v>24</v>
      </c>
      <c r="E404" s="15">
        <f>SUM(E405,E409)</f>
        <v>1152122.91</v>
      </c>
      <c r="F404" s="15">
        <f>SUM(F405,F409)</f>
        <v>1133880.72</v>
      </c>
      <c r="G404" s="15">
        <f t="shared" si="20"/>
        <v>98.41664549488041</v>
      </c>
    </row>
    <row r="405" spans="1:7" s="8" customFormat="1" ht="25.5">
      <c r="A405" s="146" t="s">
        <v>303</v>
      </c>
      <c r="B405" s="158"/>
      <c r="C405" s="159"/>
      <c r="D405" s="16" t="s">
        <v>102</v>
      </c>
      <c r="E405" s="17">
        <f>SUM(E406:E407)</f>
        <v>1148127.91</v>
      </c>
      <c r="F405" s="17">
        <f>SUM(F406:F407)</f>
        <v>1133570.72</v>
      </c>
      <c r="G405" s="17">
        <f t="shared" si="20"/>
        <v>98.7320933605734</v>
      </c>
    </row>
    <row r="406" spans="1:7" s="8" customFormat="1" ht="25.5">
      <c r="A406" s="160"/>
      <c r="B406" s="161"/>
      <c r="C406" s="162"/>
      <c r="D406" s="16" t="s">
        <v>105</v>
      </c>
      <c r="E406" s="17">
        <v>1006330</v>
      </c>
      <c r="F406" s="17">
        <v>999083.32</v>
      </c>
      <c r="G406" s="17">
        <f t="shared" si="20"/>
        <v>99.27989029443621</v>
      </c>
    </row>
    <row r="407" spans="1:7" s="8" customFormat="1" ht="38.25">
      <c r="A407" s="160"/>
      <c r="B407" s="161"/>
      <c r="C407" s="162"/>
      <c r="D407" s="16" t="s">
        <v>145</v>
      </c>
      <c r="E407" s="17">
        <f>SUM(E408:E408)</f>
        <v>141797.91</v>
      </c>
      <c r="F407" s="17">
        <f>SUM(F408:F408)</f>
        <v>134487.4</v>
      </c>
      <c r="G407" s="17">
        <f t="shared" si="20"/>
        <v>94.84441625409006</v>
      </c>
    </row>
    <row r="408" spans="1:7" s="8" customFormat="1" ht="12.75">
      <c r="A408" s="160"/>
      <c r="B408" s="161"/>
      <c r="C408" s="162"/>
      <c r="D408" s="16" t="s">
        <v>123</v>
      </c>
      <c r="E408" s="17">
        <v>141797.91</v>
      </c>
      <c r="F408" s="17">
        <v>134487.4</v>
      </c>
      <c r="G408" s="17">
        <f t="shared" si="20"/>
        <v>94.84441625409006</v>
      </c>
    </row>
    <row r="409" spans="1:7" s="8" customFormat="1" ht="25.5">
      <c r="A409" s="163"/>
      <c r="B409" s="164"/>
      <c r="C409" s="165"/>
      <c r="D409" s="16" t="s">
        <v>121</v>
      </c>
      <c r="E409" s="17">
        <v>3995</v>
      </c>
      <c r="F409" s="17">
        <v>310</v>
      </c>
      <c r="G409" s="17">
        <f t="shared" si="20"/>
        <v>7.759699624530663</v>
      </c>
    </row>
    <row r="410" spans="1:7" s="8" customFormat="1" ht="12.75">
      <c r="A410" s="27"/>
      <c r="B410" s="28"/>
      <c r="C410" s="28"/>
      <c r="D410" s="16"/>
      <c r="E410" s="17"/>
      <c r="F410" s="17"/>
      <c r="G410" s="17"/>
    </row>
    <row r="411" spans="1:7" s="8" customFormat="1" ht="25.5">
      <c r="A411" s="81"/>
      <c r="B411" s="82"/>
      <c r="C411" s="82"/>
      <c r="D411" s="83" t="s">
        <v>240</v>
      </c>
      <c r="E411" s="84">
        <f aca="true" t="shared" si="21" ref="E411:F415">SUM(E412)</f>
        <v>993.54</v>
      </c>
      <c r="F411" s="84">
        <f t="shared" si="21"/>
        <v>948.24</v>
      </c>
      <c r="G411" s="93">
        <f t="shared" si="20"/>
        <v>95.4405459266864</v>
      </c>
    </row>
    <row r="412" spans="1:7" s="8" customFormat="1" ht="12.75">
      <c r="A412" s="12"/>
      <c r="B412" s="13"/>
      <c r="C412" s="13"/>
      <c r="D412" s="14" t="s">
        <v>24</v>
      </c>
      <c r="E412" s="15">
        <f t="shared" si="21"/>
        <v>993.54</v>
      </c>
      <c r="F412" s="15">
        <f t="shared" si="21"/>
        <v>948.24</v>
      </c>
      <c r="G412" s="15">
        <f t="shared" si="20"/>
        <v>95.4405459266864</v>
      </c>
    </row>
    <row r="413" spans="1:7" s="8" customFormat="1" ht="25.5">
      <c r="A413" s="160" t="s">
        <v>303</v>
      </c>
      <c r="B413" s="161"/>
      <c r="C413" s="162"/>
      <c r="D413" s="16" t="s">
        <v>102</v>
      </c>
      <c r="E413" s="17">
        <f>SUM(E414:E415)</f>
        <v>993.54</v>
      </c>
      <c r="F413" s="17">
        <f>SUM(F414:F415)</f>
        <v>948.24</v>
      </c>
      <c r="G413" s="17">
        <f t="shared" si="20"/>
        <v>95.4405459266864</v>
      </c>
    </row>
    <row r="414" spans="1:7" s="8" customFormat="1" ht="25.5">
      <c r="A414" s="160"/>
      <c r="B414" s="161"/>
      <c r="C414" s="162"/>
      <c r="D414" s="16" t="s">
        <v>105</v>
      </c>
      <c r="E414" s="17">
        <v>263.24</v>
      </c>
      <c r="F414" s="17">
        <v>263.24</v>
      </c>
      <c r="G414" s="17">
        <f t="shared" si="20"/>
        <v>100</v>
      </c>
    </row>
    <row r="415" spans="1:7" s="8" customFormat="1" ht="38.25">
      <c r="A415" s="160"/>
      <c r="B415" s="161"/>
      <c r="C415" s="162"/>
      <c r="D415" s="16" t="s">
        <v>145</v>
      </c>
      <c r="E415" s="17">
        <f t="shared" si="21"/>
        <v>730.3</v>
      </c>
      <c r="F415" s="17">
        <f t="shared" si="21"/>
        <v>685</v>
      </c>
      <c r="G415" s="17">
        <f t="shared" si="20"/>
        <v>93.79706969738464</v>
      </c>
    </row>
    <row r="416" spans="1:7" s="8" customFormat="1" ht="12.75">
      <c r="A416" s="163"/>
      <c r="B416" s="164"/>
      <c r="C416" s="165"/>
      <c r="D416" s="16" t="s">
        <v>123</v>
      </c>
      <c r="E416" s="17">
        <v>730.3</v>
      </c>
      <c r="F416" s="17">
        <v>685</v>
      </c>
      <c r="G416" s="17">
        <f t="shared" si="20"/>
        <v>93.79706969738464</v>
      </c>
    </row>
    <row r="417" spans="1:7" s="8" customFormat="1" ht="12.75">
      <c r="A417" s="27"/>
      <c r="B417" s="28"/>
      <c r="C417" s="28"/>
      <c r="D417" s="16"/>
      <c r="E417" s="17"/>
      <c r="F417" s="17"/>
      <c r="G417" s="17"/>
    </row>
    <row r="418" spans="1:7" s="3" customFormat="1" ht="25.5">
      <c r="A418" s="9"/>
      <c r="B418" s="10"/>
      <c r="C418" s="10">
        <v>80113</v>
      </c>
      <c r="D418" s="11" t="s">
        <v>43</v>
      </c>
      <c r="E418" s="2">
        <f>SUM(E419)</f>
        <v>186000</v>
      </c>
      <c r="F418" s="2">
        <f>SUM(F419)</f>
        <v>177773.77000000002</v>
      </c>
      <c r="G418" s="2">
        <f t="shared" si="20"/>
        <v>95.57729569892473</v>
      </c>
    </row>
    <row r="419" spans="1:7" s="8" customFormat="1" ht="12.75">
      <c r="A419" s="24"/>
      <c r="B419" s="13"/>
      <c r="C419" s="13"/>
      <c r="D419" s="14" t="s">
        <v>24</v>
      </c>
      <c r="E419" s="15">
        <f>SUM(E420)</f>
        <v>186000</v>
      </c>
      <c r="F419" s="15">
        <f>SUM(F420)</f>
        <v>177773.77000000002</v>
      </c>
      <c r="G419" s="15">
        <f t="shared" si="20"/>
        <v>95.57729569892473</v>
      </c>
    </row>
    <row r="420" spans="1:7" s="8" customFormat="1" ht="25.5">
      <c r="A420" s="146" t="s">
        <v>303</v>
      </c>
      <c r="B420" s="158"/>
      <c r="C420" s="159"/>
      <c r="D420" s="16" t="s">
        <v>102</v>
      </c>
      <c r="E420" s="17">
        <f>SUM(E421:E422)</f>
        <v>186000</v>
      </c>
      <c r="F420" s="17">
        <f>SUM(F421:F422)</f>
        <v>177773.77000000002</v>
      </c>
      <c r="G420" s="17">
        <f t="shared" si="20"/>
        <v>95.57729569892473</v>
      </c>
    </row>
    <row r="421" spans="1:7" s="8" customFormat="1" ht="25.5">
      <c r="A421" s="160"/>
      <c r="B421" s="161"/>
      <c r="C421" s="162"/>
      <c r="D421" s="16" t="s">
        <v>105</v>
      </c>
      <c r="E421" s="17">
        <v>37300</v>
      </c>
      <c r="F421" s="17">
        <v>34086.13</v>
      </c>
      <c r="G421" s="17">
        <f aca="true" t="shared" si="22" ref="G421:G492">F421*100/E421</f>
        <v>91.38372654155495</v>
      </c>
    </row>
    <row r="422" spans="1:7" s="8" customFormat="1" ht="38.25">
      <c r="A422" s="163"/>
      <c r="B422" s="164"/>
      <c r="C422" s="165"/>
      <c r="D422" s="16" t="s">
        <v>106</v>
      </c>
      <c r="E422" s="17">
        <v>148700</v>
      </c>
      <c r="F422" s="17">
        <v>143687.64</v>
      </c>
      <c r="G422" s="17">
        <f t="shared" si="22"/>
        <v>96.62921318090116</v>
      </c>
    </row>
    <row r="423" spans="1:7" s="8" customFormat="1" ht="12.75">
      <c r="A423" s="77"/>
      <c r="B423" s="5"/>
      <c r="C423" s="5"/>
      <c r="D423" s="6"/>
      <c r="E423" s="7"/>
      <c r="F423" s="7"/>
      <c r="G423" s="7"/>
    </row>
    <row r="424" spans="1:7" s="3" customFormat="1" ht="25.5">
      <c r="A424" s="9"/>
      <c r="B424" s="10"/>
      <c r="C424" s="10">
        <v>80146</v>
      </c>
      <c r="D424" s="11" t="s">
        <v>47</v>
      </c>
      <c r="E424" s="2">
        <f aca="true" t="shared" si="23" ref="E424:F426">SUM(E425)</f>
        <v>46992</v>
      </c>
      <c r="F424" s="2">
        <f t="shared" si="23"/>
        <v>38834.5</v>
      </c>
      <c r="G424" s="2">
        <f t="shared" si="22"/>
        <v>82.64066224038135</v>
      </c>
    </row>
    <row r="425" spans="1:7" s="8" customFormat="1" ht="12.75">
      <c r="A425" s="24"/>
      <c r="B425" s="13"/>
      <c r="C425" s="13"/>
      <c r="D425" s="14" t="s">
        <v>24</v>
      </c>
      <c r="E425" s="15">
        <f t="shared" si="23"/>
        <v>46992</v>
      </c>
      <c r="F425" s="15">
        <f t="shared" si="23"/>
        <v>38834.5</v>
      </c>
      <c r="G425" s="15">
        <f t="shared" si="22"/>
        <v>82.64066224038135</v>
      </c>
    </row>
    <row r="426" spans="1:7" s="8" customFormat="1" ht="25.5">
      <c r="A426" s="146" t="s">
        <v>303</v>
      </c>
      <c r="B426" s="158"/>
      <c r="C426" s="159"/>
      <c r="D426" s="16" t="s">
        <v>102</v>
      </c>
      <c r="E426" s="17">
        <f t="shared" si="23"/>
        <v>46992</v>
      </c>
      <c r="F426" s="17">
        <f t="shared" si="23"/>
        <v>38834.5</v>
      </c>
      <c r="G426" s="17">
        <f t="shared" si="22"/>
        <v>82.64066224038135</v>
      </c>
    </row>
    <row r="427" spans="1:7" s="8" customFormat="1" ht="38.25">
      <c r="A427" s="163"/>
      <c r="B427" s="164"/>
      <c r="C427" s="165"/>
      <c r="D427" s="16" t="s">
        <v>107</v>
      </c>
      <c r="E427" s="17">
        <f>SUM(E434,E439,E444,E449,E454)</f>
        <v>46992</v>
      </c>
      <c r="F427" s="17">
        <f>SUM(F434,F439,F444,F449,F454)</f>
        <v>38834.5</v>
      </c>
      <c r="G427" s="17">
        <f t="shared" si="22"/>
        <v>82.64066224038135</v>
      </c>
    </row>
    <row r="428" spans="1:7" s="8" customFormat="1" ht="12.75">
      <c r="A428" s="90"/>
      <c r="B428" s="28"/>
      <c r="C428" s="28"/>
      <c r="D428" s="16"/>
      <c r="E428" s="17"/>
      <c r="F428" s="17"/>
      <c r="G428" s="17"/>
    </row>
    <row r="429" spans="1:7" s="8" customFormat="1" ht="25.5">
      <c r="A429" s="90"/>
      <c r="B429" s="28"/>
      <c r="C429" s="28"/>
      <c r="D429" s="91" t="s">
        <v>173</v>
      </c>
      <c r="E429" s="17"/>
      <c r="F429" s="17"/>
      <c r="G429" s="17"/>
    </row>
    <row r="430" spans="1:7" s="8" customFormat="1" ht="12.75">
      <c r="A430" s="90"/>
      <c r="B430" s="28"/>
      <c r="C430" s="28"/>
      <c r="D430" s="16"/>
      <c r="E430" s="17"/>
      <c r="F430" s="17"/>
      <c r="G430" s="17"/>
    </row>
    <row r="431" spans="1:7" s="8" customFormat="1" ht="38.25">
      <c r="A431" s="81"/>
      <c r="B431" s="82"/>
      <c r="C431" s="82"/>
      <c r="D431" s="83" t="s">
        <v>172</v>
      </c>
      <c r="E431" s="84">
        <f aca="true" t="shared" si="24" ref="E431:F433">SUM(E432)</f>
        <v>3500</v>
      </c>
      <c r="F431" s="84">
        <f t="shared" si="24"/>
        <v>2642.43</v>
      </c>
      <c r="G431" s="84">
        <f t="shared" si="22"/>
        <v>75.498</v>
      </c>
    </row>
    <row r="432" spans="1:7" s="8" customFormat="1" ht="12.75">
      <c r="A432" s="24"/>
      <c r="B432" s="13"/>
      <c r="C432" s="13"/>
      <c r="D432" s="14" t="s">
        <v>24</v>
      </c>
      <c r="E432" s="15">
        <f t="shared" si="24"/>
        <v>3500</v>
      </c>
      <c r="F432" s="15">
        <f t="shared" si="24"/>
        <v>2642.43</v>
      </c>
      <c r="G432" s="15">
        <f t="shared" si="22"/>
        <v>75.498</v>
      </c>
    </row>
    <row r="433" spans="1:7" s="8" customFormat="1" ht="25.5">
      <c r="A433" s="146" t="s">
        <v>303</v>
      </c>
      <c r="B433" s="158"/>
      <c r="C433" s="159"/>
      <c r="D433" s="16" t="s">
        <v>102</v>
      </c>
      <c r="E433" s="17">
        <f t="shared" si="24"/>
        <v>3500</v>
      </c>
      <c r="F433" s="17">
        <f t="shared" si="24"/>
        <v>2642.43</v>
      </c>
      <c r="G433" s="17">
        <f t="shared" si="22"/>
        <v>75.498</v>
      </c>
    </row>
    <row r="434" spans="1:7" s="8" customFormat="1" ht="38.25">
      <c r="A434" s="163"/>
      <c r="B434" s="164"/>
      <c r="C434" s="165"/>
      <c r="D434" s="16" t="s">
        <v>107</v>
      </c>
      <c r="E434" s="17">
        <v>3500</v>
      </c>
      <c r="F434" s="17">
        <v>2642.43</v>
      </c>
      <c r="G434" s="17">
        <f t="shared" si="22"/>
        <v>75.498</v>
      </c>
    </row>
    <row r="435" spans="1:7" s="8" customFormat="1" ht="12.75">
      <c r="A435" s="90"/>
      <c r="B435" s="28"/>
      <c r="C435" s="28"/>
      <c r="D435" s="16"/>
      <c r="E435" s="17"/>
      <c r="F435" s="17"/>
      <c r="G435" s="17"/>
    </row>
    <row r="436" spans="1:7" s="8" customFormat="1" ht="25.5">
      <c r="A436" s="81"/>
      <c r="B436" s="82"/>
      <c r="C436" s="82"/>
      <c r="D436" s="83" t="s">
        <v>166</v>
      </c>
      <c r="E436" s="84">
        <f aca="true" t="shared" si="25" ref="E436:F438">SUM(E437)</f>
        <v>3500</v>
      </c>
      <c r="F436" s="84">
        <f t="shared" si="25"/>
        <v>3422.64</v>
      </c>
      <c r="G436" s="84">
        <f t="shared" si="22"/>
        <v>97.78971428571428</v>
      </c>
    </row>
    <row r="437" spans="1:7" s="8" customFormat="1" ht="12.75">
      <c r="A437" s="24"/>
      <c r="B437" s="13"/>
      <c r="C437" s="13"/>
      <c r="D437" s="14" t="s">
        <v>24</v>
      </c>
      <c r="E437" s="15">
        <f t="shared" si="25"/>
        <v>3500</v>
      </c>
      <c r="F437" s="15">
        <f t="shared" si="25"/>
        <v>3422.64</v>
      </c>
      <c r="G437" s="15">
        <f t="shared" si="22"/>
        <v>97.78971428571428</v>
      </c>
    </row>
    <row r="438" spans="1:7" s="8" customFormat="1" ht="25.5">
      <c r="A438" s="146" t="s">
        <v>303</v>
      </c>
      <c r="B438" s="158"/>
      <c r="C438" s="159"/>
      <c r="D438" s="16" t="s">
        <v>102</v>
      </c>
      <c r="E438" s="17">
        <f t="shared" si="25"/>
        <v>3500</v>
      </c>
      <c r="F438" s="17">
        <f t="shared" si="25"/>
        <v>3422.64</v>
      </c>
      <c r="G438" s="17">
        <f t="shared" si="22"/>
        <v>97.78971428571428</v>
      </c>
    </row>
    <row r="439" spans="1:7" s="8" customFormat="1" ht="38.25">
      <c r="A439" s="163"/>
      <c r="B439" s="164"/>
      <c r="C439" s="165"/>
      <c r="D439" s="16" t="s">
        <v>107</v>
      </c>
      <c r="E439" s="17">
        <v>3500</v>
      </c>
      <c r="F439" s="17">
        <v>3422.64</v>
      </c>
      <c r="G439" s="17">
        <f t="shared" si="22"/>
        <v>97.78971428571428</v>
      </c>
    </row>
    <row r="440" spans="1:7" s="8" customFormat="1" ht="12.75">
      <c r="A440" s="90"/>
      <c r="B440" s="28"/>
      <c r="C440" s="28"/>
      <c r="D440" s="16"/>
      <c r="E440" s="17"/>
      <c r="F440" s="17"/>
      <c r="G440" s="17"/>
    </row>
    <row r="441" spans="1:7" s="8" customFormat="1" ht="12.75">
      <c r="A441" s="81"/>
      <c r="B441" s="82"/>
      <c r="C441" s="82"/>
      <c r="D441" s="83" t="s">
        <v>167</v>
      </c>
      <c r="E441" s="84">
        <f aca="true" t="shared" si="26" ref="E441:F443">SUM(E442)</f>
        <v>3456</v>
      </c>
      <c r="F441" s="84">
        <f t="shared" si="26"/>
        <v>3455.73</v>
      </c>
      <c r="G441" s="84">
        <f t="shared" si="22"/>
        <v>99.9921875</v>
      </c>
    </row>
    <row r="442" spans="1:7" s="8" customFormat="1" ht="12.75">
      <c r="A442" s="24"/>
      <c r="B442" s="13"/>
      <c r="C442" s="13"/>
      <c r="D442" s="14" t="s">
        <v>24</v>
      </c>
      <c r="E442" s="15">
        <f t="shared" si="26"/>
        <v>3456</v>
      </c>
      <c r="F442" s="15">
        <f t="shared" si="26"/>
        <v>3455.73</v>
      </c>
      <c r="G442" s="15">
        <f t="shared" si="22"/>
        <v>99.9921875</v>
      </c>
    </row>
    <row r="443" spans="1:7" s="8" customFormat="1" ht="25.5">
      <c r="A443" s="146" t="s">
        <v>303</v>
      </c>
      <c r="B443" s="158"/>
      <c r="C443" s="159"/>
      <c r="D443" s="16" t="s">
        <v>102</v>
      </c>
      <c r="E443" s="17">
        <f t="shared" si="26"/>
        <v>3456</v>
      </c>
      <c r="F443" s="17">
        <f t="shared" si="26"/>
        <v>3455.73</v>
      </c>
      <c r="G443" s="17">
        <f t="shared" si="22"/>
        <v>99.9921875</v>
      </c>
    </row>
    <row r="444" spans="1:7" s="8" customFormat="1" ht="38.25">
      <c r="A444" s="163"/>
      <c r="B444" s="164"/>
      <c r="C444" s="165"/>
      <c r="D444" s="16" t="s">
        <v>107</v>
      </c>
      <c r="E444" s="17">
        <v>3456</v>
      </c>
      <c r="F444" s="17">
        <v>3455.73</v>
      </c>
      <c r="G444" s="17">
        <f t="shared" si="22"/>
        <v>99.9921875</v>
      </c>
    </row>
    <row r="445" spans="1:7" s="8" customFormat="1" ht="12.75">
      <c r="A445" s="90"/>
      <c r="B445" s="28"/>
      <c r="C445" s="28"/>
      <c r="D445" s="16"/>
      <c r="E445" s="17"/>
      <c r="F445" s="17"/>
      <c r="G445" s="17"/>
    </row>
    <row r="446" spans="1:7" s="8" customFormat="1" ht="12.75">
      <c r="A446" s="81"/>
      <c r="B446" s="82"/>
      <c r="C446" s="82"/>
      <c r="D446" s="83" t="s">
        <v>204</v>
      </c>
      <c r="E446" s="84">
        <f aca="true" t="shared" si="27" ref="E446:F448">SUM(E447)</f>
        <v>20058</v>
      </c>
      <c r="F446" s="84">
        <f t="shared" si="27"/>
        <v>17904.92</v>
      </c>
      <c r="G446" s="84">
        <f t="shared" si="22"/>
        <v>89.26572938478411</v>
      </c>
    </row>
    <row r="447" spans="1:7" s="8" customFormat="1" ht="12.75">
      <c r="A447" s="24"/>
      <c r="B447" s="13"/>
      <c r="C447" s="13"/>
      <c r="D447" s="14" t="s">
        <v>24</v>
      </c>
      <c r="E447" s="15">
        <f t="shared" si="27"/>
        <v>20058</v>
      </c>
      <c r="F447" s="15">
        <f t="shared" si="27"/>
        <v>17904.92</v>
      </c>
      <c r="G447" s="15">
        <f t="shared" si="22"/>
        <v>89.26572938478411</v>
      </c>
    </row>
    <row r="448" spans="1:7" s="8" customFormat="1" ht="25.5">
      <c r="A448" s="146" t="s">
        <v>303</v>
      </c>
      <c r="B448" s="158"/>
      <c r="C448" s="159"/>
      <c r="D448" s="16" t="s">
        <v>102</v>
      </c>
      <c r="E448" s="17">
        <f t="shared" si="27"/>
        <v>20058</v>
      </c>
      <c r="F448" s="17">
        <f t="shared" si="27"/>
        <v>17904.92</v>
      </c>
      <c r="G448" s="17">
        <f t="shared" si="22"/>
        <v>89.26572938478411</v>
      </c>
    </row>
    <row r="449" spans="1:7" s="8" customFormat="1" ht="38.25">
      <c r="A449" s="163"/>
      <c r="B449" s="164"/>
      <c r="C449" s="165"/>
      <c r="D449" s="16" t="s">
        <v>107</v>
      </c>
      <c r="E449" s="17">
        <v>20058</v>
      </c>
      <c r="F449" s="17">
        <v>17904.92</v>
      </c>
      <c r="G449" s="17">
        <f t="shared" si="22"/>
        <v>89.26572938478411</v>
      </c>
    </row>
    <row r="450" spans="1:7" s="8" customFormat="1" ht="12.75">
      <c r="A450" s="90"/>
      <c r="B450" s="28"/>
      <c r="C450" s="28"/>
      <c r="D450" s="16"/>
      <c r="E450" s="17"/>
      <c r="F450" s="17"/>
      <c r="G450" s="17"/>
    </row>
    <row r="451" spans="1:7" s="8" customFormat="1" ht="12.75">
      <c r="A451" s="81"/>
      <c r="B451" s="82"/>
      <c r="C451" s="82"/>
      <c r="D451" s="83" t="s">
        <v>168</v>
      </c>
      <c r="E451" s="84">
        <f aca="true" t="shared" si="28" ref="E451:F453">SUM(E452)</f>
        <v>16478</v>
      </c>
      <c r="F451" s="84">
        <f t="shared" si="28"/>
        <v>11408.78</v>
      </c>
      <c r="G451" s="84">
        <f t="shared" si="22"/>
        <v>69.23643646073553</v>
      </c>
    </row>
    <row r="452" spans="1:7" s="8" customFormat="1" ht="12.75">
      <c r="A452" s="24"/>
      <c r="B452" s="13"/>
      <c r="C452" s="13"/>
      <c r="D452" s="14" t="s">
        <v>24</v>
      </c>
      <c r="E452" s="15">
        <f t="shared" si="28"/>
        <v>16478</v>
      </c>
      <c r="F452" s="15">
        <f t="shared" si="28"/>
        <v>11408.78</v>
      </c>
      <c r="G452" s="15">
        <f t="shared" si="22"/>
        <v>69.23643646073553</v>
      </c>
    </row>
    <row r="453" spans="1:7" s="8" customFormat="1" ht="25.5">
      <c r="A453" s="146" t="s">
        <v>303</v>
      </c>
      <c r="B453" s="158"/>
      <c r="C453" s="159"/>
      <c r="D453" s="16" t="s">
        <v>102</v>
      </c>
      <c r="E453" s="17">
        <f t="shared" si="28"/>
        <v>16478</v>
      </c>
      <c r="F453" s="17">
        <f t="shared" si="28"/>
        <v>11408.78</v>
      </c>
      <c r="G453" s="17">
        <f t="shared" si="22"/>
        <v>69.23643646073553</v>
      </c>
    </row>
    <row r="454" spans="1:7" s="8" customFormat="1" ht="38.25">
      <c r="A454" s="163"/>
      <c r="B454" s="164"/>
      <c r="C454" s="165"/>
      <c r="D454" s="16" t="s">
        <v>107</v>
      </c>
      <c r="E454" s="17">
        <v>16478</v>
      </c>
      <c r="F454" s="17">
        <v>11408.78</v>
      </c>
      <c r="G454" s="17">
        <f t="shared" si="22"/>
        <v>69.23643646073553</v>
      </c>
    </row>
    <row r="455" spans="1:7" s="8" customFormat="1" ht="12.75">
      <c r="A455" s="90"/>
      <c r="B455" s="28"/>
      <c r="C455" s="28"/>
      <c r="D455" s="16"/>
      <c r="E455" s="17"/>
      <c r="F455" s="17"/>
      <c r="G455" s="17"/>
    </row>
    <row r="456" spans="1:7" s="19" customFormat="1" ht="25.5">
      <c r="A456" s="9"/>
      <c r="B456" s="10"/>
      <c r="C456" s="10" t="s">
        <v>82</v>
      </c>
      <c r="D456" s="11" t="s">
        <v>174</v>
      </c>
      <c r="E456" s="2">
        <f>SUM(E457,E462)</f>
        <v>748387</v>
      </c>
      <c r="F456" s="2">
        <f>SUM(F457,F462)</f>
        <v>690294.04</v>
      </c>
      <c r="G456" s="2">
        <f t="shared" si="22"/>
        <v>92.23757761692814</v>
      </c>
    </row>
    <row r="457" spans="1:7" s="8" customFormat="1" ht="12.75">
      <c r="A457" s="12"/>
      <c r="B457" s="13"/>
      <c r="C457" s="13"/>
      <c r="D457" s="14" t="s">
        <v>24</v>
      </c>
      <c r="E457" s="15">
        <f>SUM(E458,)</f>
        <v>742421</v>
      </c>
      <c r="F457" s="15">
        <f>SUM(F458,)</f>
        <v>684328.54</v>
      </c>
      <c r="G457" s="15">
        <f t="shared" si="22"/>
        <v>92.17526713279932</v>
      </c>
    </row>
    <row r="458" spans="1:7" s="8" customFormat="1" ht="25.5">
      <c r="A458" s="146" t="s">
        <v>303</v>
      </c>
      <c r="B458" s="158"/>
      <c r="C458" s="159"/>
      <c r="D458" s="16" t="s">
        <v>102</v>
      </c>
      <c r="E458" s="17">
        <f>SUM(E459:E460)</f>
        <v>742421</v>
      </c>
      <c r="F458" s="17">
        <f>SUM(F459:F460)</f>
        <v>684328.54</v>
      </c>
      <c r="G458" s="17">
        <f t="shared" si="22"/>
        <v>92.17526713279932</v>
      </c>
    </row>
    <row r="459" spans="1:7" s="8" customFormat="1" ht="25.5">
      <c r="A459" s="160"/>
      <c r="B459" s="161"/>
      <c r="C459" s="162"/>
      <c r="D459" s="16" t="s">
        <v>105</v>
      </c>
      <c r="E459" s="17">
        <f>SUM(E471,E477)</f>
        <v>382100</v>
      </c>
      <c r="F459" s="17">
        <f>SUM(F471,F477)</f>
        <v>369373.57</v>
      </c>
      <c r="G459" s="17">
        <f t="shared" si="22"/>
        <v>96.66934572101545</v>
      </c>
    </row>
    <row r="460" spans="1:7" s="8" customFormat="1" ht="38.25">
      <c r="A460" s="163"/>
      <c r="B460" s="164"/>
      <c r="C460" s="165"/>
      <c r="D460" s="16" t="s">
        <v>106</v>
      </c>
      <c r="E460" s="17">
        <f>SUM(E472,E478,)</f>
        <v>360321</v>
      </c>
      <c r="F460" s="17">
        <f>SUM(F472,F478,)</f>
        <v>314954.97</v>
      </c>
      <c r="G460" s="17">
        <f t="shared" si="22"/>
        <v>87.40955148326074</v>
      </c>
    </row>
    <row r="461" spans="1:7" s="8" customFormat="1" ht="12.75">
      <c r="A461" s="4"/>
      <c r="B461" s="5"/>
      <c r="C461" s="5"/>
      <c r="D461" s="6"/>
      <c r="E461" s="7"/>
      <c r="F461" s="7"/>
      <c r="G461" s="7"/>
    </row>
    <row r="462" spans="1:7" s="8" customFormat="1" ht="12.75">
      <c r="A462" s="29"/>
      <c r="B462" s="30"/>
      <c r="C462" s="30"/>
      <c r="D462" s="31" t="s">
        <v>38</v>
      </c>
      <c r="E462" s="32">
        <f>SUM(E463)</f>
        <v>5966</v>
      </c>
      <c r="F462" s="32">
        <f>SUM(F463)</f>
        <v>5965.5</v>
      </c>
      <c r="G462" s="32">
        <f>F462*100/E462</f>
        <v>99.99161917532685</v>
      </c>
    </row>
    <row r="463" spans="1:7" s="8" customFormat="1" ht="25.5">
      <c r="A463" s="146" t="s">
        <v>303</v>
      </c>
      <c r="B463" s="158"/>
      <c r="C463" s="159"/>
      <c r="D463" s="16" t="s">
        <v>149</v>
      </c>
      <c r="E463" s="17">
        <f>SUM(E464)</f>
        <v>5966</v>
      </c>
      <c r="F463" s="17">
        <f>SUM(F464)</f>
        <v>5965.5</v>
      </c>
      <c r="G463" s="17">
        <f>F463*100/E463</f>
        <v>99.99161917532685</v>
      </c>
    </row>
    <row r="464" spans="1:7" s="8" customFormat="1" ht="25.5">
      <c r="A464" s="163"/>
      <c r="B464" s="164"/>
      <c r="C464" s="165"/>
      <c r="D464" s="16" t="s">
        <v>362</v>
      </c>
      <c r="E464" s="17">
        <f>SUM(E482)</f>
        <v>5966</v>
      </c>
      <c r="F464" s="17">
        <f>SUM(F482)</f>
        <v>5965.5</v>
      </c>
      <c r="G464" s="17">
        <f>F464*100/E464</f>
        <v>99.99161917532685</v>
      </c>
    </row>
    <row r="465" spans="1:7" s="8" customFormat="1" ht="12.75">
      <c r="A465" s="4"/>
      <c r="B465" s="5"/>
      <c r="C465" s="5"/>
      <c r="D465" s="6"/>
      <c r="E465" s="7"/>
      <c r="F465" s="7"/>
      <c r="G465" s="7"/>
    </row>
    <row r="466" spans="1:7" s="8" customFormat="1" ht="25.5">
      <c r="A466" s="4"/>
      <c r="B466" s="5"/>
      <c r="C466" s="5"/>
      <c r="D466" s="95" t="s">
        <v>173</v>
      </c>
      <c r="E466" s="7"/>
      <c r="F466" s="7"/>
      <c r="G466" s="7"/>
    </row>
    <row r="467" spans="1:7" s="8" customFormat="1" ht="12.75">
      <c r="A467" s="4"/>
      <c r="B467" s="5"/>
      <c r="C467" s="5"/>
      <c r="D467" s="6"/>
      <c r="E467" s="7"/>
      <c r="F467" s="7"/>
      <c r="G467" s="7"/>
    </row>
    <row r="468" spans="1:7" s="8" customFormat="1" ht="38.25">
      <c r="A468" s="81"/>
      <c r="B468" s="82"/>
      <c r="C468" s="82"/>
      <c r="D468" s="83" t="s">
        <v>169</v>
      </c>
      <c r="E468" s="84">
        <f>SUM(E469)</f>
        <v>315870</v>
      </c>
      <c r="F468" s="84">
        <f>SUM(F469)</f>
        <v>289387.99</v>
      </c>
      <c r="G468" s="84">
        <f t="shared" si="22"/>
        <v>91.61616804381549</v>
      </c>
    </row>
    <row r="469" spans="1:7" s="8" customFormat="1" ht="12.75">
      <c r="A469" s="12"/>
      <c r="B469" s="13"/>
      <c r="C469" s="13"/>
      <c r="D469" s="14" t="s">
        <v>24</v>
      </c>
      <c r="E469" s="15">
        <f>SUM(E470)</f>
        <v>315870</v>
      </c>
      <c r="F469" s="15">
        <f>SUM(F470)</f>
        <v>289387.99</v>
      </c>
      <c r="G469" s="15">
        <f t="shared" si="22"/>
        <v>91.61616804381549</v>
      </c>
    </row>
    <row r="470" spans="1:7" s="8" customFormat="1" ht="25.5">
      <c r="A470" s="146" t="s">
        <v>303</v>
      </c>
      <c r="B470" s="158"/>
      <c r="C470" s="159"/>
      <c r="D470" s="16" t="s">
        <v>102</v>
      </c>
      <c r="E470" s="17">
        <f>SUM(E471:E472)</f>
        <v>315870</v>
      </c>
      <c r="F470" s="17">
        <f>SUM(F471:F472)</f>
        <v>289387.99</v>
      </c>
      <c r="G470" s="17">
        <f t="shared" si="22"/>
        <v>91.61616804381549</v>
      </c>
    </row>
    <row r="471" spans="1:7" s="8" customFormat="1" ht="25.5">
      <c r="A471" s="160"/>
      <c r="B471" s="161"/>
      <c r="C471" s="162"/>
      <c r="D471" s="16" t="s">
        <v>105</v>
      </c>
      <c r="E471" s="17">
        <v>163000</v>
      </c>
      <c r="F471" s="17">
        <v>162156.23</v>
      </c>
      <c r="G471" s="17">
        <f t="shared" si="22"/>
        <v>99.48234969325155</v>
      </c>
    </row>
    <row r="472" spans="1:7" s="8" customFormat="1" ht="38.25">
      <c r="A472" s="163"/>
      <c r="B472" s="164"/>
      <c r="C472" s="165"/>
      <c r="D472" s="16" t="s">
        <v>106</v>
      </c>
      <c r="E472" s="17">
        <v>152870</v>
      </c>
      <c r="F472" s="17">
        <v>127231.76</v>
      </c>
      <c r="G472" s="17">
        <f t="shared" si="22"/>
        <v>83.22873029371361</v>
      </c>
    </row>
    <row r="473" spans="1:7" s="8" customFormat="1" ht="12.75">
      <c r="A473" s="4"/>
      <c r="B473" s="5"/>
      <c r="C473" s="5"/>
      <c r="D473" s="16"/>
      <c r="E473" s="7"/>
      <c r="F473" s="7"/>
      <c r="G473" s="7"/>
    </row>
    <row r="474" spans="1:7" s="8" customFormat="1" ht="38.25">
      <c r="A474" s="81"/>
      <c r="B474" s="82"/>
      <c r="C474" s="82"/>
      <c r="D474" s="83" t="s">
        <v>212</v>
      </c>
      <c r="E474" s="84">
        <f>SUM(E475,E480)</f>
        <v>432517</v>
      </c>
      <c r="F474" s="84">
        <f>SUM(F475,F480)</f>
        <v>400906.05</v>
      </c>
      <c r="G474" s="84">
        <f t="shared" si="22"/>
        <v>92.69139710115441</v>
      </c>
    </row>
    <row r="475" spans="1:7" s="8" customFormat="1" ht="12.75">
      <c r="A475" s="12"/>
      <c r="B475" s="13"/>
      <c r="C475" s="13"/>
      <c r="D475" s="14" t="s">
        <v>24</v>
      </c>
      <c r="E475" s="15">
        <f>SUM(E476,)</f>
        <v>426551</v>
      </c>
      <c r="F475" s="15">
        <f>SUM(F476,)</f>
        <v>394940.55</v>
      </c>
      <c r="G475" s="15">
        <f t="shared" si="22"/>
        <v>92.58929178456972</v>
      </c>
    </row>
    <row r="476" spans="1:7" s="8" customFormat="1" ht="25.5">
      <c r="A476" s="146" t="s">
        <v>303</v>
      </c>
      <c r="B476" s="158"/>
      <c r="C476" s="159"/>
      <c r="D476" s="16" t="s">
        <v>102</v>
      </c>
      <c r="E476" s="17">
        <f>SUM(E477:E478)</f>
        <v>426551</v>
      </c>
      <c r="F476" s="17">
        <f>SUM(F477:F478)</f>
        <v>394940.55</v>
      </c>
      <c r="G476" s="17">
        <f t="shared" si="22"/>
        <v>92.58929178456972</v>
      </c>
    </row>
    <row r="477" spans="1:7" s="8" customFormat="1" ht="25.5">
      <c r="A477" s="160"/>
      <c r="B477" s="161"/>
      <c r="C477" s="162"/>
      <c r="D477" s="16" t="s">
        <v>105</v>
      </c>
      <c r="E477" s="17">
        <v>219100</v>
      </c>
      <c r="F477" s="17">
        <v>207217.34</v>
      </c>
      <c r="G477" s="17">
        <f t="shared" si="22"/>
        <v>94.57660429027841</v>
      </c>
    </row>
    <row r="478" spans="1:7" s="8" customFormat="1" ht="38.25">
      <c r="A478" s="163"/>
      <c r="B478" s="164"/>
      <c r="C478" s="165"/>
      <c r="D478" s="16" t="s">
        <v>106</v>
      </c>
      <c r="E478" s="17">
        <v>207451</v>
      </c>
      <c r="F478" s="17">
        <v>187723.21</v>
      </c>
      <c r="G478" s="17">
        <f t="shared" si="22"/>
        <v>90.49038568143803</v>
      </c>
    </row>
    <row r="479" spans="1:7" s="8" customFormat="1" ht="12.75">
      <c r="A479" s="4"/>
      <c r="B479" s="5"/>
      <c r="C479" s="5"/>
      <c r="D479" s="16"/>
      <c r="E479" s="7"/>
      <c r="F479" s="7"/>
      <c r="G479" s="7"/>
    </row>
    <row r="480" spans="1:7" s="8" customFormat="1" ht="12.75">
      <c r="A480" s="29"/>
      <c r="B480" s="30"/>
      <c r="C480" s="30"/>
      <c r="D480" s="31" t="s">
        <v>38</v>
      </c>
      <c r="E480" s="32">
        <f>SUM(E481)</f>
        <v>5966</v>
      </c>
      <c r="F480" s="32">
        <f>SUM(F481)</f>
        <v>5965.5</v>
      </c>
      <c r="G480" s="32">
        <f>F480*100/E480</f>
        <v>99.99161917532685</v>
      </c>
    </row>
    <row r="481" spans="1:7" s="8" customFormat="1" ht="25.5">
      <c r="A481" s="146" t="s">
        <v>303</v>
      </c>
      <c r="B481" s="158"/>
      <c r="C481" s="159"/>
      <c r="D481" s="16" t="s">
        <v>149</v>
      </c>
      <c r="E481" s="17">
        <f>SUM(E482)</f>
        <v>5966</v>
      </c>
      <c r="F481" s="17">
        <f>SUM(F482)</f>
        <v>5965.5</v>
      </c>
      <c r="G481" s="17">
        <f>F481*100/E481</f>
        <v>99.99161917532685</v>
      </c>
    </row>
    <row r="482" spans="1:7" s="8" customFormat="1" ht="25.5">
      <c r="A482" s="163"/>
      <c r="B482" s="164"/>
      <c r="C482" s="165"/>
      <c r="D482" s="16" t="s">
        <v>362</v>
      </c>
      <c r="E482" s="17">
        <v>5966</v>
      </c>
      <c r="F482" s="17">
        <v>5965.5</v>
      </c>
      <c r="G482" s="17">
        <f>F482*100/E482</f>
        <v>99.99161917532685</v>
      </c>
    </row>
    <row r="483" spans="1:7" s="8" customFormat="1" ht="12.75">
      <c r="A483" s="4"/>
      <c r="B483" s="5"/>
      <c r="C483" s="5"/>
      <c r="D483" s="16"/>
      <c r="E483" s="7"/>
      <c r="F483" s="7"/>
      <c r="G483" s="7"/>
    </row>
    <row r="484" spans="1:7" s="8" customFormat="1" ht="114.75">
      <c r="A484" s="9"/>
      <c r="B484" s="10"/>
      <c r="C484" s="10" t="s">
        <v>242</v>
      </c>
      <c r="D484" s="11" t="s">
        <v>285</v>
      </c>
      <c r="E484" s="2">
        <f>SUM(E485)</f>
        <v>189788</v>
      </c>
      <c r="F484" s="2">
        <f>SUM(F485)</f>
        <v>189788</v>
      </c>
      <c r="G484" s="2">
        <f t="shared" si="22"/>
        <v>100</v>
      </c>
    </row>
    <row r="485" spans="1:7" s="8" customFormat="1" ht="12.75">
      <c r="A485" s="12"/>
      <c r="B485" s="13"/>
      <c r="C485" s="13"/>
      <c r="D485" s="14" t="s">
        <v>24</v>
      </c>
      <c r="E485" s="15">
        <f>SUM(E486)</f>
        <v>189788</v>
      </c>
      <c r="F485" s="15">
        <f>SUM(F486)</f>
        <v>189788</v>
      </c>
      <c r="G485" s="15">
        <f t="shared" si="22"/>
        <v>100</v>
      </c>
    </row>
    <row r="486" spans="1:7" s="8" customFormat="1" ht="25.5">
      <c r="A486" s="146" t="s">
        <v>303</v>
      </c>
      <c r="B486" s="158"/>
      <c r="C486" s="159"/>
      <c r="D486" s="16" t="s">
        <v>102</v>
      </c>
      <c r="E486" s="17">
        <f>SUM(E487:E488)</f>
        <v>189788</v>
      </c>
      <c r="F486" s="17">
        <f>SUM(F487:F488)</f>
        <v>189788</v>
      </c>
      <c r="G486" s="17">
        <f t="shared" si="22"/>
        <v>100</v>
      </c>
    </row>
    <row r="487" spans="1:7" s="8" customFormat="1" ht="25.5">
      <c r="A487" s="160"/>
      <c r="B487" s="161"/>
      <c r="C487" s="162"/>
      <c r="D487" s="16" t="s">
        <v>105</v>
      </c>
      <c r="E487" s="17">
        <f>SUM(E495,E501,E507)</f>
        <v>173324</v>
      </c>
      <c r="F487" s="17">
        <f>SUM(F495,F501,F507)</f>
        <v>173324</v>
      </c>
      <c r="G487" s="17">
        <f t="shared" si="22"/>
        <v>100</v>
      </c>
    </row>
    <row r="488" spans="1:7" s="8" customFormat="1" ht="38.25">
      <c r="A488" s="163"/>
      <c r="B488" s="164"/>
      <c r="C488" s="165"/>
      <c r="D488" s="16" t="s">
        <v>106</v>
      </c>
      <c r="E488" s="17">
        <f>SUM(E496,E502,E508)</f>
        <v>16464</v>
      </c>
      <c r="F488" s="17">
        <f>SUM(F496,F502,F508)</f>
        <v>16464</v>
      </c>
      <c r="G488" s="17">
        <f t="shared" si="22"/>
        <v>100</v>
      </c>
    </row>
    <row r="489" spans="1:7" s="8" customFormat="1" ht="12.75">
      <c r="A489" s="27"/>
      <c r="B489" s="28"/>
      <c r="C489" s="28"/>
      <c r="D489" s="16"/>
      <c r="E489" s="17"/>
      <c r="F489" s="17"/>
      <c r="G489" s="17"/>
    </row>
    <row r="490" spans="1:7" s="8" customFormat="1" ht="25.5">
      <c r="A490" s="27"/>
      <c r="B490" s="28"/>
      <c r="C490" s="28"/>
      <c r="D490" s="91" t="s">
        <v>173</v>
      </c>
      <c r="E490" s="17"/>
      <c r="F490" s="17"/>
      <c r="G490" s="17"/>
    </row>
    <row r="491" spans="1:7" s="8" customFormat="1" ht="12.75">
      <c r="A491" s="27"/>
      <c r="B491" s="28"/>
      <c r="C491" s="28"/>
      <c r="D491" s="16"/>
      <c r="E491" s="17"/>
      <c r="F491" s="17"/>
      <c r="G491" s="17"/>
    </row>
    <row r="492" spans="1:7" s="8" customFormat="1" ht="38.25">
      <c r="A492" s="81"/>
      <c r="B492" s="82"/>
      <c r="C492" s="82"/>
      <c r="D492" s="83" t="s">
        <v>171</v>
      </c>
      <c r="E492" s="84">
        <f>SUM(E493)</f>
        <v>138512</v>
      </c>
      <c r="F492" s="84">
        <f>SUM(F493)</f>
        <v>138512</v>
      </c>
      <c r="G492" s="84">
        <f t="shared" si="22"/>
        <v>100</v>
      </c>
    </row>
    <row r="493" spans="1:7" s="8" customFormat="1" ht="12.75">
      <c r="A493" s="12"/>
      <c r="B493" s="13"/>
      <c r="C493" s="13"/>
      <c r="D493" s="14" t="s">
        <v>24</v>
      </c>
      <c r="E493" s="15">
        <f>SUM(E494)</f>
        <v>138512</v>
      </c>
      <c r="F493" s="15">
        <f>SUM(F494)</f>
        <v>138512</v>
      </c>
      <c r="G493" s="15">
        <f aca="true" t="shared" si="29" ref="G493:G580">F493*100/E493</f>
        <v>100</v>
      </c>
    </row>
    <row r="494" spans="1:7" s="8" customFormat="1" ht="25.5">
      <c r="A494" s="146" t="s">
        <v>303</v>
      </c>
      <c r="B494" s="158"/>
      <c r="C494" s="159"/>
      <c r="D494" s="16" t="s">
        <v>102</v>
      </c>
      <c r="E494" s="17">
        <f>SUM(E495:E496)</f>
        <v>138512</v>
      </c>
      <c r="F494" s="17">
        <f>SUM(F495:F496)</f>
        <v>138512</v>
      </c>
      <c r="G494" s="17">
        <f t="shared" si="29"/>
        <v>100</v>
      </c>
    </row>
    <row r="495" spans="1:7" s="8" customFormat="1" ht="25.5">
      <c r="A495" s="160"/>
      <c r="B495" s="161"/>
      <c r="C495" s="162"/>
      <c r="D495" s="16" t="s">
        <v>105</v>
      </c>
      <c r="E495" s="17">
        <v>125350</v>
      </c>
      <c r="F495" s="17">
        <v>125350</v>
      </c>
      <c r="G495" s="17">
        <f t="shared" si="29"/>
        <v>100</v>
      </c>
    </row>
    <row r="496" spans="1:7" s="8" customFormat="1" ht="38.25">
      <c r="A496" s="163"/>
      <c r="B496" s="164"/>
      <c r="C496" s="165"/>
      <c r="D496" s="16" t="s">
        <v>106</v>
      </c>
      <c r="E496" s="17">
        <v>13162</v>
      </c>
      <c r="F496" s="17">
        <v>13162</v>
      </c>
      <c r="G496" s="17">
        <f t="shared" si="29"/>
        <v>100</v>
      </c>
    </row>
    <row r="497" spans="1:7" s="8" customFormat="1" ht="12.75">
      <c r="A497" s="27"/>
      <c r="B497" s="28"/>
      <c r="C497" s="28"/>
      <c r="D497" s="16"/>
      <c r="E497" s="17"/>
      <c r="F497" s="17"/>
      <c r="G497" s="17"/>
    </row>
    <row r="498" spans="1:7" s="8" customFormat="1" ht="25.5">
      <c r="A498" s="81"/>
      <c r="B498" s="82"/>
      <c r="C498" s="82"/>
      <c r="D498" s="83" t="s">
        <v>166</v>
      </c>
      <c r="E498" s="84">
        <f>SUM(E499)</f>
        <v>25638</v>
      </c>
      <c r="F498" s="84">
        <f>SUM(F499)</f>
        <v>25638</v>
      </c>
      <c r="G498" s="84">
        <f t="shared" si="29"/>
        <v>100</v>
      </c>
    </row>
    <row r="499" spans="1:7" s="8" customFormat="1" ht="12.75">
      <c r="A499" s="12"/>
      <c r="B499" s="13"/>
      <c r="C499" s="13"/>
      <c r="D499" s="14" t="s">
        <v>24</v>
      </c>
      <c r="E499" s="15">
        <f>SUM(E500)</f>
        <v>25638</v>
      </c>
      <c r="F499" s="15">
        <f>SUM(F500)</f>
        <v>25638</v>
      </c>
      <c r="G499" s="15">
        <f t="shared" si="29"/>
        <v>100</v>
      </c>
    </row>
    <row r="500" spans="1:7" s="8" customFormat="1" ht="25.5">
      <c r="A500" s="146" t="s">
        <v>303</v>
      </c>
      <c r="B500" s="158"/>
      <c r="C500" s="159"/>
      <c r="D500" s="16" t="s">
        <v>102</v>
      </c>
      <c r="E500" s="17">
        <f>SUM(E501:E502)</f>
        <v>25638</v>
      </c>
      <c r="F500" s="17">
        <f>SUM(F501:F502)</f>
        <v>25638</v>
      </c>
      <c r="G500" s="17">
        <f t="shared" si="29"/>
        <v>100</v>
      </c>
    </row>
    <row r="501" spans="1:7" s="8" customFormat="1" ht="25.5">
      <c r="A501" s="160"/>
      <c r="B501" s="161"/>
      <c r="C501" s="162"/>
      <c r="D501" s="16" t="s">
        <v>105</v>
      </c>
      <c r="E501" s="17">
        <v>24642</v>
      </c>
      <c r="F501" s="17">
        <v>24642</v>
      </c>
      <c r="G501" s="17">
        <f t="shared" si="29"/>
        <v>100</v>
      </c>
    </row>
    <row r="502" spans="1:7" s="8" customFormat="1" ht="38.25">
      <c r="A502" s="163"/>
      <c r="B502" s="164"/>
      <c r="C502" s="165"/>
      <c r="D502" s="16" t="s">
        <v>106</v>
      </c>
      <c r="E502" s="17">
        <v>996</v>
      </c>
      <c r="F502" s="17">
        <v>996</v>
      </c>
      <c r="G502" s="17">
        <f t="shared" si="29"/>
        <v>100</v>
      </c>
    </row>
    <row r="503" spans="1:7" s="8" customFormat="1" ht="12.75">
      <c r="A503" s="27"/>
      <c r="B503" s="28"/>
      <c r="C503" s="28"/>
      <c r="D503" s="16"/>
      <c r="E503" s="17"/>
      <c r="F503" s="17"/>
      <c r="G503" s="17"/>
    </row>
    <row r="504" spans="1:7" s="8" customFormat="1" ht="12.75">
      <c r="A504" s="81"/>
      <c r="B504" s="82"/>
      <c r="C504" s="82"/>
      <c r="D504" s="83" t="s">
        <v>167</v>
      </c>
      <c r="E504" s="84">
        <f>SUM(E505)</f>
        <v>25638</v>
      </c>
      <c r="F504" s="84">
        <f>SUM(F505)</f>
        <v>25638</v>
      </c>
      <c r="G504" s="84">
        <f t="shared" si="29"/>
        <v>100</v>
      </c>
    </row>
    <row r="505" spans="1:7" s="8" customFormat="1" ht="12.75">
      <c r="A505" s="12"/>
      <c r="B505" s="13"/>
      <c r="C505" s="13"/>
      <c r="D505" s="14" t="s">
        <v>24</v>
      </c>
      <c r="E505" s="15">
        <f>SUM(E506)</f>
        <v>25638</v>
      </c>
      <c r="F505" s="15">
        <f>SUM(F506)</f>
        <v>25638</v>
      </c>
      <c r="G505" s="15">
        <f t="shared" si="29"/>
        <v>100</v>
      </c>
    </row>
    <row r="506" spans="1:7" s="8" customFormat="1" ht="25.5">
      <c r="A506" s="146" t="s">
        <v>303</v>
      </c>
      <c r="B506" s="158"/>
      <c r="C506" s="159"/>
      <c r="D506" s="16" t="s">
        <v>102</v>
      </c>
      <c r="E506" s="17">
        <f>SUM(E507:E508)</f>
        <v>25638</v>
      </c>
      <c r="F506" s="17">
        <f>SUM(F507:F508)</f>
        <v>25638</v>
      </c>
      <c r="G506" s="17">
        <f t="shared" si="29"/>
        <v>100</v>
      </c>
    </row>
    <row r="507" spans="1:7" s="8" customFormat="1" ht="25.5">
      <c r="A507" s="160"/>
      <c r="B507" s="161"/>
      <c r="C507" s="162"/>
      <c r="D507" s="16" t="s">
        <v>105</v>
      </c>
      <c r="E507" s="17">
        <v>23332</v>
      </c>
      <c r="F507" s="17">
        <v>23332</v>
      </c>
      <c r="G507" s="17">
        <f t="shared" si="29"/>
        <v>100</v>
      </c>
    </row>
    <row r="508" spans="1:7" s="8" customFormat="1" ht="38.25">
      <c r="A508" s="163"/>
      <c r="B508" s="164"/>
      <c r="C508" s="165"/>
      <c r="D508" s="16" t="s">
        <v>106</v>
      </c>
      <c r="E508" s="17">
        <v>2306</v>
      </c>
      <c r="F508" s="17">
        <v>2306</v>
      </c>
      <c r="G508" s="17">
        <f t="shared" si="29"/>
        <v>100</v>
      </c>
    </row>
    <row r="509" spans="1:7" s="8" customFormat="1" ht="12.75">
      <c r="A509" s="4"/>
      <c r="B509" s="5"/>
      <c r="C509" s="5"/>
      <c r="D509" s="16"/>
      <c r="E509" s="7"/>
      <c r="F509" s="7"/>
      <c r="G509" s="7"/>
    </row>
    <row r="510" spans="1:7" s="8" customFormat="1" ht="127.5">
      <c r="A510" s="9"/>
      <c r="B510" s="10"/>
      <c r="C510" s="10" t="s">
        <v>243</v>
      </c>
      <c r="D510" s="11" t="s">
        <v>286</v>
      </c>
      <c r="E510" s="2">
        <f>SUM(E511,E517)</f>
        <v>638818.96</v>
      </c>
      <c r="F510" s="2">
        <f>SUM(F511,F517)</f>
        <v>636759.09</v>
      </c>
      <c r="G510" s="2">
        <f t="shared" si="29"/>
        <v>99.67755027183289</v>
      </c>
    </row>
    <row r="511" spans="1:7" s="8" customFormat="1" ht="12.75">
      <c r="A511" s="12"/>
      <c r="B511" s="13"/>
      <c r="C511" s="13"/>
      <c r="D511" s="14" t="s">
        <v>24</v>
      </c>
      <c r="E511" s="15">
        <f>SUM(E512,E515)</f>
        <v>606718.96</v>
      </c>
      <c r="F511" s="15">
        <f>SUM(F512,F515)</f>
        <v>605864.09</v>
      </c>
      <c r="G511" s="15">
        <f t="shared" si="29"/>
        <v>99.8590995079501</v>
      </c>
    </row>
    <row r="512" spans="1:7" s="8" customFormat="1" ht="25.5">
      <c r="A512" s="146" t="s">
        <v>303</v>
      </c>
      <c r="B512" s="158"/>
      <c r="C512" s="159"/>
      <c r="D512" s="16" t="s">
        <v>102</v>
      </c>
      <c r="E512" s="17">
        <f>SUM(E513:E514)</f>
        <v>595986.96</v>
      </c>
      <c r="F512" s="17">
        <f>SUM(F513:F514)</f>
        <v>595132.09</v>
      </c>
      <c r="G512" s="17">
        <f t="shared" si="29"/>
        <v>99.85656229794021</v>
      </c>
    </row>
    <row r="513" spans="1:7" s="8" customFormat="1" ht="25.5">
      <c r="A513" s="160"/>
      <c r="B513" s="161"/>
      <c r="C513" s="162"/>
      <c r="D513" s="16" t="s">
        <v>105</v>
      </c>
      <c r="E513" s="17">
        <f>SUM(E527,E538,E550)</f>
        <v>562029.44</v>
      </c>
      <c r="F513" s="17">
        <f>SUM(F527,F538,F550)</f>
        <v>562029.44</v>
      </c>
      <c r="G513" s="17">
        <f t="shared" si="29"/>
        <v>100</v>
      </c>
    </row>
    <row r="514" spans="1:7" s="8" customFormat="1" ht="38.25">
      <c r="A514" s="160"/>
      <c r="B514" s="161"/>
      <c r="C514" s="162"/>
      <c r="D514" s="16" t="s">
        <v>106</v>
      </c>
      <c r="E514" s="17">
        <f>SUM(E528,E539,E551)</f>
        <v>33957.520000000004</v>
      </c>
      <c r="F514" s="17">
        <f>SUM(F528,F539,F551)</f>
        <v>33102.65</v>
      </c>
      <c r="G514" s="17">
        <f t="shared" si="29"/>
        <v>97.48253111534646</v>
      </c>
    </row>
    <row r="515" spans="1:7" s="8" customFormat="1" ht="25.5">
      <c r="A515" s="163"/>
      <c r="B515" s="164"/>
      <c r="C515" s="165"/>
      <c r="D515" s="16" t="s">
        <v>121</v>
      </c>
      <c r="E515" s="17">
        <f>SUM(E540,E529)</f>
        <v>10732</v>
      </c>
      <c r="F515" s="17">
        <f>SUM(F540,F529)</f>
        <v>10732</v>
      </c>
      <c r="G515" s="17">
        <f t="shared" si="29"/>
        <v>100</v>
      </c>
    </row>
    <row r="516" spans="1:7" s="8" customFormat="1" ht="12.75">
      <c r="A516" s="27"/>
      <c r="B516" s="28"/>
      <c r="C516" s="28"/>
      <c r="D516" s="16"/>
      <c r="E516" s="17"/>
      <c r="F516" s="17"/>
      <c r="G516" s="17"/>
    </row>
    <row r="517" spans="1:7" s="8" customFormat="1" ht="12.75">
      <c r="A517" s="29"/>
      <c r="B517" s="30"/>
      <c r="C517" s="30"/>
      <c r="D517" s="31" t="s">
        <v>38</v>
      </c>
      <c r="E517" s="32">
        <f>SUM(E518)</f>
        <v>32100</v>
      </c>
      <c r="F517" s="32">
        <f>SUM(F518)</f>
        <v>30895</v>
      </c>
      <c r="G517" s="32">
        <f>F517*100/E517</f>
        <v>96.24610591900311</v>
      </c>
    </row>
    <row r="518" spans="1:7" s="8" customFormat="1" ht="25.5">
      <c r="A518" s="146" t="s">
        <v>303</v>
      </c>
      <c r="B518" s="158"/>
      <c r="C518" s="159"/>
      <c r="D518" s="16" t="s">
        <v>149</v>
      </c>
      <c r="E518" s="17">
        <f>SUM(E519:E520)</f>
        <v>32100</v>
      </c>
      <c r="F518" s="17">
        <f>SUM(F519:F520)</f>
        <v>30895</v>
      </c>
      <c r="G518" s="17">
        <f>F518*100/E518</f>
        <v>96.24610591900311</v>
      </c>
    </row>
    <row r="519" spans="1:7" s="8" customFormat="1" ht="38.25">
      <c r="A519" s="160"/>
      <c r="B519" s="161"/>
      <c r="C519" s="162"/>
      <c r="D519" s="16" t="s">
        <v>363</v>
      </c>
      <c r="E519" s="17">
        <f>SUM(E544)</f>
        <v>7500</v>
      </c>
      <c r="F519" s="17">
        <f>SUM(F544)</f>
        <v>6295</v>
      </c>
      <c r="G519" s="17">
        <f>F519*100/E519</f>
        <v>83.93333333333334</v>
      </c>
    </row>
    <row r="520" spans="1:7" s="8" customFormat="1" ht="38.25">
      <c r="A520" s="163"/>
      <c r="B520" s="164"/>
      <c r="C520" s="165"/>
      <c r="D520" s="16" t="s">
        <v>418</v>
      </c>
      <c r="E520" s="17">
        <f>SUM(E545,E533)</f>
        <v>24600</v>
      </c>
      <c r="F520" s="17">
        <f>SUM(F545,F533)</f>
        <v>24600</v>
      </c>
      <c r="G520" s="17">
        <f>F520*100/E520</f>
        <v>100</v>
      </c>
    </row>
    <row r="521" spans="1:7" s="8" customFormat="1" ht="12.75">
      <c r="A521" s="27"/>
      <c r="B521" s="28"/>
      <c r="C521" s="28"/>
      <c r="D521" s="16"/>
      <c r="E521" s="7"/>
      <c r="F521" s="7"/>
      <c r="G521" s="7"/>
    </row>
    <row r="522" spans="1:7" s="8" customFormat="1" ht="25.5">
      <c r="A522" s="27"/>
      <c r="B522" s="28"/>
      <c r="C522" s="28"/>
      <c r="D522" s="91" t="s">
        <v>173</v>
      </c>
      <c r="E522" s="7"/>
      <c r="F522" s="7"/>
      <c r="G522" s="7"/>
    </row>
    <row r="523" spans="1:7" s="8" customFormat="1" ht="12.75">
      <c r="A523" s="27"/>
      <c r="B523" s="28"/>
      <c r="C523" s="28"/>
      <c r="D523" s="16"/>
      <c r="E523" s="7"/>
      <c r="F523" s="7"/>
      <c r="G523" s="7"/>
    </row>
    <row r="524" spans="1:7" s="8" customFormat="1" ht="12.75">
      <c r="A524" s="81"/>
      <c r="B524" s="82"/>
      <c r="C524" s="82"/>
      <c r="D524" s="83" t="s">
        <v>168</v>
      </c>
      <c r="E524" s="84">
        <f>SUM(E525,E531)</f>
        <v>268205.65</v>
      </c>
      <c r="F524" s="84">
        <f>SUM(F525,F531)</f>
        <v>267355.65</v>
      </c>
      <c r="G524" s="84">
        <f t="shared" si="29"/>
        <v>99.68307901045337</v>
      </c>
    </row>
    <row r="525" spans="1:7" s="8" customFormat="1" ht="12.75">
      <c r="A525" s="12"/>
      <c r="B525" s="13"/>
      <c r="C525" s="13"/>
      <c r="D525" s="14" t="s">
        <v>24</v>
      </c>
      <c r="E525" s="15">
        <f>SUM(E526,E529)</f>
        <v>255905.65</v>
      </c>
      <c r="F525" s="15">
        <f>SUM(F526,F529)</f>
        <v>255055.65</v>
      </c>
      <c r="G525" s="15">
        <f t="shared" si="29"/>
        <v>99.66784633320914</v>
      </c>
    </row>
    <row r="526" spans="1:7" s="8" customFormat="1" ht="25.5">
      <c r="A526" s="146" t="s">
        <v>303</v>
      </c>
      <c r="B526" s="158"/>
      <c r="C526" s="159"/>
      <c r="D526" s="16" t="s">
        <v>102</v>
      </c>
      <c r="E526" s="17">
        <f>SUM(E527:E528)</f>
        <v>245538.65</v>
      </c>
      <c r="F526" s="17">
        <f>SUM(F527:F528)</f>
        <v>244688.65</v>
      </c>
      <c r="G526" s="17">
        <f t="shared" si="29"/>
        <v>99.6538223208444</v>
      </c>
    </row>
    <row r="527" spans="1:7" s="8" customFormat="1" ht="25.5">
      <c r="A527" s="160"/>
      <c r="B527" s="161"/>
      <c r="C527" s="162"/>
      <c r="D527" s="16" t="s">
        <v>105</v>
      </c>
      <c r="E527" s="17">
        <v>228926</v>
      </c>
      <c r="F527" s="17">
        <v>228926</v>
      </c>
      <c r="G527" s="17">
        <f t="shared" si="29"/>
        <v>100</v>
      </c>
    </row>
    <row r="528" spans="1:7" s="8" customFormat="1" ht="38.25">
      <c r="A528" s="160"/>
      <c r="B528" s="161"/>
      <c r="C528" s="162"/>
      <c r="D528" s="16" t="s">
        <v>106</v>
      </c>
      <c r="E528" s="17">
        <v>16612.65</v>
      </c>
      <c r="F528" s="17">
        <v>15762.65</v>
      </c>
      <c r="G528" s="17">
        <f t="shared" si="29"/>
        <v>94.88341715499935</v>
      </c>
    </row>
    <row r="529" spans="1:7" s="8" customFormat="1" ht="25.5">
      <c r="A529" s="163"/>
      <c r="B529" s="164"/>
      <c r="C529" s="165"/>
      <c r="D529" s="16" t="s">
        <v>121</v>
      </c>
      <c r="E529" s="17">
        <v>10367</v>
      </c>
      <c r="F529" s="17">
        <v>10367</v>
      </c>
      <c r="G529" s="17">
        <f t="shared" si="29"/>
        <v>100</v>
      </c>
    </row>
    <row r="530" spans="1:7" s="8" customFormat="1" ht="12.75">
      <c r="A530" s="27"/>
      <c r="B530" s="28"/>
      <c r="C530" s="28"/>
      <c r="D530" s="16"/>
      <c r="E530" s="17"/>
      <c r="F530" s="17"/>
      <c r="G530" s="17"/>
    </row>
    <row r="531" spans="1:7" s="8" customFormat="1" ht="12.75">
      <c r="A531" s="29"/>
      <c r="B531" s="30"/>
      <c r="C531" s="30"/>
      <c r="D531" s="31" t="s">
        <v>38</v>
      </c>
      <c r="E531" s="32">
        <f>SUM(E532)</f>
        <v>12300</v>
      </c>
      <c r="F531" s="32">
        <f>SUM(F532)</f>
        <v>12300</v>
      </c>
      <c r="G531" s="32">
        <f>F531*100/E531</f>
        <v>100</v>
      </c>
    </row>
    <row r="532" spans="1:7" s="8" customFormat="1" ht="25.5">
      <c r="A532" s="146" t="s">
        <v>303</v>
      </c>
      <c r="B532" s="158"/>
      <c r="C532" s="159"/>
      <c r="D532" s="16" t="s">
        <v>149</v>
      </c>
      <c r="E532" s="17">
        <f>SUM(E533)</f>
        <v>12300</v>
      </c>
      <c r="F532" s="17">
        <f>SUM(F533)</f>
        <v>12300</v>
      </c>
      <c r="G532" s="17">
        <f>F532*100/E532</f>
        <v>100</v>
      </c>
    </row>
    <row r="533" spans="1:7" s="8" customFormat="1" ht="38.25">
      <c r="A533" s="163"/>
      <c r="B533" s="164"/>
      <c r="C533" s="165"/>
      <c r="D533" s="16" t="s">
        <v>417</v>
      </c>
      <c r="E533" s="17">
        <v>12300</v>
      </c>
      <c r="F533" s="17">
        <v>12300</v>
      </c>
      <c r="G533" s="17">
        <f>F533*100/E533</f>
        <v>100</v>
      </c>
    </row>
    <row r="534" spans="1:7" s="8" customFormat="1" ht="12.75">
      <c r="A534" s="27"/>
      <c r="B534" s="28"/>
      <c r="C534" s="28"/>
      <c r="D534" s="16"/>
      <c r="E534" s="17"/>
      <c r="F534" s="17"/>
      <c r="G534" s="17"/>
    </row>
    <row r="535" spans="1:7" s="8" customFormat="1" ht="12.75">
      <c r="A535" s="81"/>
      <c r="B535" s="82"/>
      <c r="C535" s="82"/>
      <c r="D535" s="83" t="s">
        <v>204</v>
      </c>
      <c r="E535" s="84">
        <f>SUM(E536,E542)</f>
        <v>370605</v>
      </c>
      <c r="F535" s="84">
        <f>SUM(F536,F542)</f>
        <v>369400</v>
      </c>
      <c r="G535" s="84">
        <f t="shared" si="29"/>
        <v>99.67485597873747</v>
      </c>
    </row>
    <row r="536" spans="1:7" s="8" customFormat="1" ht="12.75">
      <c r="A536" s="12"/>
      <c r="B536" s="13"/>
      <c r="C536" s="13"/>
      <c r="D536" s="14" t="s">
        <v>24</v>
      </c>
      <c r="E536" s="15">
        <f>SUM(E537,E540)</f>
        <v>350805</v>
      </c>
      <c r="F536" s="15">
        <f>SUM(F537,F540)</f>
        <v>350805</v>
      </c>
      <c r="G536" s="15">
        <f t="shared" si="29"/>
        <v>100</v>
      </c>
    </row>
    <row r="537" spans="1:7" s="8" customFormat="1" ht="25.5">
      <c r="A537" s="146" t="s">
        <v>303</v>
      </c>
      <c r="B537" s="158"/>
      <c r="C537" s="159"/>
      <c r="D537" s="16" t="s">
        <v>102</v>
      </c>
      <c r="E537" s="17">
        <f>SUM(E538:E539)</f>
        <v>350440</v>
      </c>
      <c r="F537" s="17">
        <f>SUM(F538:F539)</f>
        <v>350440</v>
      </c>
      <c r="G537" s="17">
        <f t="shared" si="29"/>
        <v>100</v>
      </c>
    </row>
    <row r="538" spans="1:7" s="8" customFormat="1" ht="25.5">
      <c r="A538" s="160"/>
      <c r="B538" s="161"/>
      <c r="C538" s="162"/>
      <c r="D538" s="16" t="s">
        <v>105</v>
      </c>
      <c r="E538" s="17">
        <v>333100</v>
      </c>
      <c r="F538" s="17">
        <v>333100</v>
      </c>
      <c r="G538" s="17">
        <f t="shared" si="29"/>
        <v>100</v>
      </c>
    </row>
    <row r="539" spans="1:7" s="8" customFormat="1" ht="38.25">
      <c r="A539" s="160"/>
      <c r="B539" s="161"/>
      <c r="C539" s="162"/>
      <c r="D539" s="16" t="s">
        <v>106</v>
      </c>
      <c r="E539" s="17">
        <v>17340</v>
      </c>
      <c r="F539" s="17">
        <v>17340</v>
      </c>
      <c r="G539" s="17">
        <f t="shared" si="29"/>
        <v>100</v>
      </c>
    </row>
    <row r="540" spans="1:7" s="8" customFormat="1" ht="25.5">
      <c r="A540" s="163"/>
      <c r="B540" s="164"/>
      <c r="C540" s="165"/>
      <c r="D540" s="16" t="s">
        <v>121</v>
      </c>
      <c r="E540" s="17">
        <v>365</v>
      </c>
      <c r="F540" s="17">
        <v>365</v>
      </c>
      <c r="G540" s="17">
        <f t="shared" si="29"/>
        <v>100</v>
      </c>
    </row>
    <row r="541" spans="1:7" s="8" customFormat="1" ht="12.75">
      <c r="A541" s="27"/>
      <c r="B541" s="28"/>
      <c r="C541" s="28"/>
      <c r="D541" s="16"/>
      <c r="E541" s="17"/>
      <c r="F541" s="17"/>
      <c r="G541" s="17"/>
    </row>
    <row r="542" spans="1:7" s="8" customFormat="1" ht="12.75">
      <c r="A542" s="29"/>
      <c r="B542" s="30"/>
      <c r="C542" s="30"/>
      <c r="D542" s="31" t="s">
        <v>38</v>
      </c>
      <c r="E542" s="32">
        <f>SUM(E543)</f>
        <v>19800</v>
      </c>
      <c r="F542" s="32">
        <f>SUM(F543)</f>
        <v>18595</v>
      </c>
      <c r="G542" s="32">
        <f>F542*100/E542</f>
        <v>93.91414141414141</v>
      </c>
    </row>
    <row r="543" spans="1:7" s="8" customFormat="1" ht="25.5">
      <c r="A543" s="146" t="s">
        <v>303</v>
      </c>
      <c r="B543" s="158"/>
      <c r="C543" s="159"/>
      <c r="D543" s="16" t="s">
        <v>149</v>
      </c>
      <c r="E543" s="17">
        <f>SUM(E544:E545)</f>
        <v>19800</v>
      </c>
      <c r="F543" s="17">
        <f>SUM(F544:F545)</f>
        <v>18595</v>
      </c>
      <c r="G543" s="17">
        <f>F543*100/E543</f>
        <v>93.91414141414141</v>
      </c>
    </row>
    <row r="544" spans="1:7" s="8" customFormat="1" ht="38.25">
      <c r="A544" s="160"/>
      <c r="B544" s="161"/>
      <c r="C544" s="162"/>
      <c r="D544" s="16" t="s">
        <v>363</v>
      </c>
      <c r="E544" s="17">
        <v>7500</v>
      </c>
      <c r="F544" s="17">
        <v>6295</v>
      </c>
      <c r="G544" s="17">
        <f>F544*100/E544</f>
        <v>83.93333333333334</v>
      </c>
    </row>
    <row r="545" spans="1:7" s="8" customFormat="1" ht="38.25">
      <c r="A545" s="163"/>
      <c r="B545" s="164"/>
      <c r="C545" s="165"/>
      <c r="D545" s="16" t="s">
        <v>418</v>
      </c>
      <c r="E545" s="7">
        <v>12300</v>
      </c>
      <c r="F545" s="7">
        <v>12300</v>
      </c>
      <c r="G545" s="17">
        <f>F545*100/E545</f>
        <v>100</v>
      </c>
    </row>
    <row r="546" spans="1:7" s="8" customFormat="1" ht="12.75">
      <c r="A546" s="4"/>
      <c r="B546" s="5"/>
      <c r="C546" s="5"/>
      <c r="D546" s="16"/>
      <c r="E546" s="7"/>
      <c r="F546" s="7"/>
      <c r="G546" s="7"/>
    </row>
    <row r="547" spans="1:7" s="8" customFormat="1" ht="25.5">
      <c r="A547" s="81"/>
      <c r="B547" s="82"/>
      <c r="C547" s="82"/>
      <c r="D547" s="83" t="s">
        <v>240</v>
      </c>
      <c r="E547" s="84">
        <f>SUM(E548)</f>
        <v>8.31</v>
      </c>
      <c r="F547" s="84">
        <f>SUM(F548)</f>
        <v>3.44</v>
      </c>
      <c r="G547" s="93">
        <f>F547*100/E547</f>
        <v>41.395908543922985</v>
      </c>
    </row>
    <row r="548" spans="1:7" s="8" customFormat="1" ht="12.75">
      <c r="A548" s="12"/>
      <c r="B548" s="13"/>
      <c r="C548" s="13"/>
      <c r="D548" s="14" t="s">
        <v>24</v>
      </c>
      <c r="E548" s="15">
        <f>SUM(E549)</f>
        <v>8.31</v>
      </c>
      <c r="F548" s="15">
        <f>SUM(F549)</f>
        <v>3.44</v>
      </c>
      <c r="G548" s="15">
        <f>F548*100/E548</f>
        <v>41.395908543922985</v>
      </c>
    </row>
    <row r="549" spans="1:7" s="8" customFormat="1" ht="25.5">
      <c r="A549" s="160" t="s">
        <v>303</v>
      </c>
      <c r="B549" s="161"/>
      <c r="C549" s="162"/>
      <c r="D549" s="16" t="s">
        <v>102</v>
      </c>
      <c r="E549" s="17">
        <f>SUM(E550:E551)</f>
        <v>8.31</v>
      </c>
      <c r="F549" s="17">
        <f>SUM(F550:F551)</f>
        <v>3.44</v>
      </c>
      <c r="G549" s="17">
        <f>F549*100/E549</f>
        <v>41.395908543922985</v>
      </c>
    </row>
    <row r="550" spans="1:7" s="8" customFormat="1" ht="25.5">
      <c r="A550" s="160"/>
      <c r="B550" s="161"/>
      <c r="C550" s="162"/>
      <c r="D550" s="16" t="s">
        <v>105</v>
      </c>
      <c r="E550" s="17">
        <v>3.44</v>
      </c>
      <c r="F550" s="17">
        <v>3.44</v>
      </c>
      <c r="G550" s="17">
        <f>F550*100/E550</f>
        <v>100</v>
      </c>
    </row>
    <row r="551" spans="1:7" s="8" customFormat="1" ht="38.25">
      <c r="A551" s="160"/>
      <c r="B551" s="161"/>
      <c r="C551" s="162"/>
      <c r="D551" s="16" t="s">
        <v>106</v>
      </c>
      <c r="E551" s="17">
        <v>4.87</v>
      </c>
      <c r="F551" s="17">
        <v>0</v>
      </c>
      <c r="G551" s="17">
        <f>F551*100/E551</f>
        <v>0</v>
      </c>
    </row>
    <row r="552" spans="1:7" s="8" customFormat="1" ht="12.75">
      <c r="A552" s="4"/>
      <c r="B552" s="5"/>
      <c r="C552" s="5"/>
      <c r="D552" s="16"/>
      <c r="E552" s="7"/>
      <c r="F552" s="7"/>
      <c r="G552" s="7"/>
    </row>
    <row r="553" spans="1:7" s="3" customFormat="1" ht="12.75">
      <c r="A553" s="9"/>
      <c r="B553" s="10"/>
      <c r="C553" s="10">
        <v>80195</v>
      </c>
      <c r="D553" s="11" t="s">
        <v>23</v>
      </c>
      <c r="E553" s="2">
        <f>SUM(E554,E567)</f>
        <v>154846.6</v>
      </c>
      <c r="F553" s="2">
        <f>SUM(F554,F567)</f>
        <v>151610.61</v>
      </c>
      <c r="G553" s="2">
        <f t="shared" si="29"/>
        <v>97.91019628458098</v>
      </c>
    </row>
    <row r="554" spans="1:7" s="8" customFormat="1" ht="12.75">
      <c r="A554" s="12"/>
      <c r="B554" s="13"/>
      <c r="C554" s="13"/>
      <c r="D554" s="14" t="s">
        <v>24</v>
      </c>
      <c r="E554" s="15">
        <f>SUM(E555,E564)</f>
        <v>132846.6</v>
      </c>
      <c r="F554" s="15">
        <f>SUM(F555,F564)</f>
        <v>129610.61</v>
      </c>
      <c r="G554" s="15">
        <f t="shared" si="29"/>
        <v>97.56411530291328</v>
      </c>
    </row>
    <row r="555" spans="1:7" s="8" customFormat="1" ht="25.5">
      <c r="A555" s="146" t="s">
        <v>303</v>
      </c>
      <c r="B555" s="158"/>
      <c r="C555" s="159"/>
      <c r="D555" s="16" t="s">
        <v>102</v>
      </c>
      <c r="E555" s="17">
        <f>SUM(E556,E560)</f>
        <v>128710.6</v>
      </c>
      <c r="F555" s="17">
        <f>SUM(F556,F560)</f>
        <v>125474.61</v>
      </c>
      <c r="G555" s="17">
        <f t="shared" si="29"/>
        <v>97.48584032705931</v>
      </c>
    </row>
    <row r="556" spans="1:7" s="8" customFormat="1" ht="38.25">
      <c r="A556" s="160"/>
      <c r="B556" s="161"/>
      <c r="C556" s="162"/>
      <c r="D556" s="16" t="s">
        <v>150</v>
      </c>
      <c r="E556" s="17">
        <f>SUM(E557:E559)</f>
        <v>9314</v>
      </c>
      <c r="F556" s="17">
        <f>SUM(F557:F559)</f>
        <v>6509.61</v>
      </c>
      <c r="G556" s="17">
        <f t="shared" si="29"/>
        <v>69.89059480352158</v>
      </c>
    </row>
    <row r="557" spans="1:7" s="8" customFormat="1" ht="12.75">
      <c r="A557" s="160"/>
      <c r="B557" s="161"/>
      <c r="C557" s="162"/>
      <c r="D557" s="16" t="s">
        <v>196</v>
      </c>
      <c r="E557" s="17">
        <f>SUM(E601)</f>
        <v>4954</v>
      </c>
      <c r="F557" s="17">
        <f>SUM(F601)</f>
        <v>2751.72</v>
      </c>
      <c r="G557" s="17">
        <f t="shared" si="29"/>
        <v>55.54541784416633</v>
      </c>
    </row>
    <row r="558" spans="1:7" s="8" customFormat="1" ht="12.75">
      <c r="A558" s="160"/>
      <c r="B558" s="161"/>
      <c r="C558" s="162"/>
      <c r="D558" s="16" t="s">
        <v>185</v>
      </c>
      <c r="E558" s="17">
        <f>SUM(E613)</f>
        <v>600</v>
      </c>
      <c r="F558" s="17">
        <f>SUM(F613)</f>
        <v>0</v>
      </c>
      <c r="G558" s="17">
        <f t="shared" si="29"/>
        <v>0</v>
      </c>
    </row>
    <row r="559" spans="1:7" s="8" customFormat="1" ht="76.5">
      <c r="A559" s="160"/>
      <c r="B559" s="161"/>
      <c r="C559" s="162"/>
      <c r="D559" s="94" t="s">
        <v>367</v>
      </c>
      <c r="E559" s="17">
        <f>SUM(E602)</f>
        <v>3760</v>
      </c>
      <c r="F559" s="17">
        <f>SUM(F602)</f>
        <v>3757.89</v>
      </c>
      <c r="G559" s="17">
        <f t="shared" si="29"/>
        <v>99.94388297872341</v>
      </c>
    </row>
    <row r="560" spans="1:7" s="8" customFormat="1" ht="38.25">
      <c r="A560" s="160"/>
      <c r="B560" s="161"/>
      <c r="C560" s="162"/>
      <c r="D560" s="16" t="s">
        <v>145</v>
      </c>
      <c r="E560" s="17">
        <f>SUM(E561:E563)</f>
        <v>119396.6</v>
      </c>
      <c r="F560" s="17">
        <f>SUM(F561:F563)</f>
        <v>118965</v>
      </c>
      <c r="G560" s="17">
        <f t="shared" si="29"/>
        <v>99.63851566962543</v>
      </c>
    </row>
    <row r="561" spans="1:7" s="8" customFormat="1" ht="12.75">
      <c r="A561" s="160"/>
      <c r="B561" s="161"/>
      <c r="C561" s="162"/>
      <c r="D561" s="6" t="s">
        <v>122</v>
      </c>
      <c r="E561" s="7">
        <f>SUM(E577,E583,E589,E595,E604)</f>
        <v>97406</v>
      </c>
      <c r="F561" s="7">
        <f>SUM(F577,F583,F589,F595,F604)</f>
        <v>97406</v>
      </c>
      <c r="G561" s="7">
        <f t="shared" si="29"/>
        <v>100</v>
      </c>
    </row>
    <row r="562" spans="1:7" s="8" customFormat="1" ht="12.75">
      <c r="A562" s="160"/>
      <c r="B562" s="161"/>
      <c r="C562" s="162"/>
      <c r="D562" s="6" t="s">
        <v>115</v>
      </c>
      <c r="E562" s="7">
        <f>E614</f>
        <v>430.6</v>
      </c>
      <c r="F562" s="7">
        <f>F614</f>
        <v>0</v>
      </c>
      <c r="G562" s="7">
        <f t="shared" si="29"/>
        <v>0</v>
      </c>
    </row>
    <row r="563" spans="1:7" s="8" customFormat="1" ht="76.5">
      <c r="A563" s="160"/>
      <c r="B563" s="161"/>
      <c r="C563" s="162"/>
      <c r="D563" s="94" t="s">
        <v>367</v>
      </c>
      <c r="E563" s="7">
        <f>SUM(E605)</f>
        <v>21560</v>
      </c>
      <c r="F563" s="7">
        <f>SUM(F605)</f>
        <v>21559</v>
      </c>
      <c r="G563" s="7">
        <f t="shared" si="29"/>
        <v>99.99536178107607</v>
      </c>
    </row>
    <row r="564" spans="1:7" s="8" customFormat="1" ht="102">
      <c r="A564" s="160"/>
      <c r="B564" s="161"/>
      <c r="C564" s="162"/>
      <c r="D564" s="6" t="s">
        <v>366</v>
      </c>
      <c r="E564" s="7">
        <f>SUM(E565)</f>
        <v>4136</v>
      </c>
      <c r="F564" s="7">
        <f>SUM(F565)</f>
        <v>4136</v>
      </c>
      <c r="G564" s="7">
        <f t="shared" si="29"/>
        <v>100</v>
      </c>
    </row>
    <row r="565" spans="1:7" s="8" customFormat="1" ht="63.75">
      <c r="A565" s="163"/>
      <c r="B565" s="164"/>
      <c r="C565" s="165"/>
      <c r="D565" s="6" t="s">
        <v>364</v>
      </c>
      <c r="E565" s="7">
        <f>SUM(E607)</f>
        <v>4136</v>
      </c>
      <c r="F565" s="7">
        <f>SUM(F607)</f>
        <v>4136</v>
      </c>
      <c r="G565" s="7">
        <f t="shared" si="29"/>
        <v>100</v>
      </c>
    </row>
    <row r="566" spans="1:7" s="8" customFormat="1" ht="12.75">
      <c r="A566" s="4"/>
      <c r="B566" s="5"/>
      <c r="C566" s="5"/>
      <c r="D566" s="6"/>
      <c r="E566" s="7"/>
      <c r="F566" s="7"/>
      <c r="G566" s="7"/>
    </row>
    <row r="567" spans="1:7" s="8" customFormat="1" ht="12.75">
      <c r="A567" s="29"/>
      <c r="B567" s="30"/>
      <c r="C567" s="30"/>
      <c r="D567" s="31" t="s">
        <v>38</v>
      </c>
      <c r="E567" s="32">
        <f>SUM(E568)</f>
        <v>22000</v>
      </c>
      <c r="F567" s="32">
        <f>SUM(F568)</f>
        <v>22000</v>
      </c>
      <c r="G567" s="32">
        <f>F567*100/E567</f>
        <v>100</v>
      </c>
    </row>
    <row r="568" spans="1:7" s="8" customFormat="1" ht="25.5">
      <c r="A568" s="153" t="s">
        <v>303</v>
      </c>
      <c r="B568" s="154"/>
      <c r="C568" s="155"/>
      <c r="D568" s="16" t="s">
        <v>149</v>
      </c>
      <c r="E568" s="7">
        <f>SUM(E569)</f>
        <v>22000</v>
      </c>
      <c r="F568" s="7">
        <f>SUM(F569)</f>
        <v>22000</v>
      </c>
      <c r="G568" s="7">
        <f>F568*100/E568</f>
        <v>100</v>
      </c>
    </row>
    <row r="569" spans="1:7" s="8" customFormat="1" ht="89.25">
      <c r="A569" s="156"/>
      <c r="B569" s="157"/>
      <c r="C569" s="145"/>
      <c r="D569" s="16" t="s">
        <v>422</v>
      </c>
      <c r="E569" s="7">
        <f>SUM(E619)</f>
        <v>22000</v>
      </c>
      <c r="F569" s="7">
        <f>SUM(F619)</f>
        <v>22000</v>
      </c>
      <c r="G569" s="7">
        <f>F569*100/E569</f>
        <v>100</v>
      </c>
    </row>
    <row r="570" spans="1:7" s="8" customFormat="1" ht="12.75">
      <c r="A570" s="4"/>
      <c r="B570" s="5"/>
      <c r="C570" s="5"/>
      <c r="D570" s="6"/>
      <c r="E570" s="7"/>
      <c r="F570" s="7"/>
      <c r="G570" s="7"/>
    </row>
    <row r="571" spans="1:7" s="8" customFormat="1" ht="25.5">
      <c r="A571" s="4"/>
      <c r="B571" s="5"/>
      <c r="C571" s="5"/>
      <c r="D571" s="95" t="s">
        <v>173</v>
      </c>
      <c r="E571" s="7"/>
      <c r="F571" s="7"/>
      <c r="G571" s="7"/>
    </row>
    <row r="572" spans="1:7" s="8" customFormat="1" ht="12.75">
      <c r="A572" s="4"/>
      <c r="B572" s="5"/>
      <c r="C572" s="5"/>
      <c r="D572" s="6"/>
      <c r="E572" s="7"/>
      <c r="F572" s="7"/>
      <c r="G572" s="7"/>
    </row>
    <row r="573" spans="1:7" s="8" customFormat="1" ht="38.25">
      <c r="A573" s="81"/>
      <c r="B573" s="82"/>
      <c r="C573" s="82"/>
      <c r="D573" s="83" t="s">
        <v>172</v>
      </c>
      <c r="E573" s="84">
        <f>SUM(E574)</f>
        <v>10500</v>
      </c>
      <c r="F573" s="84">
        <f>SUM(F574)</f>
        <v>10500</v>
      </c>
      <c r="G573" s="84">
        <f t="shared" si="29"/>
        <v>100</v>
      </c>
    </row>
    <row r="574" spans="1:7" s="8" customFormat="1" ht="12.75">
      <c r="A574" s="12"/>
      <c r="B574" s="13"/>
      <c r="C574" s="13"/>
      <c r="D574" s="14" t="s">
        <v>24</v>
      </c>
      <c r="E574" s="15">
        <f>SUM(E575)</f>
        <v>10500</v>
      </c>
      <c r="F574" s="15">
        <f>SUM(F575)</f>
        <v>10500</v>
      </c>
      <c r="G574" s="15">
        <f t="shared" si="29"/>
        <v>100</v>
      </c>
    </row>
    <row r="575" spans="1:7" s="8" customFormat="1" ht="25.5">
      <c r="A575" s="146" t="s">
        <v>303</v>
      </c>
      <c r="B575" s="158"/>
      <c r="C575" s="159"/>
      <c r="D575" s="16" t="s">
        <v>102</v>
      </c>
      <c r="E575" s="17">
        <f>SUM(E576:E576)</f>
        <v>10500</v>
      </c>
      <c r="F575" s="17">
        <f>SUM(F576:F576)</f>
        <v>10500</v>
      </c>
      <c r="G575" s="17">
        <f t="shared" si="29"/>
        <v>100</v>
      </c>
    </row>
    <row r="576" spans="1:7" s="8" customFormat="1" ht="38.25">
      <c r="A576" s="160"/>
      <c r="B576" s="161"/>
      <c r="C576" s="162"/>
      <c r="D576" s="16" t="s">
        <v>143</v>
      </c>
      <c r="E576" s="17">
        <f>SUM(E577:E577)</f>
        <v>10500</v>
      </c>
      <c r="F576" s="17">
        <f>SUM(F577:F577)</f>
        <v>10500</v>
      </c>
      <c r="G576" s="17">
        <f t="shared" si="29"/>
        <v>100</v>
      </c>
    </row>
    <row r="577" spans="1:7" s="8" customFormat="1" ht="12.75">
      <c r="A577" s="163"/>
      <c r="B577" s="164"/>
      <c r="C577" s="165"/>
      <c r="D577" s="6" t="s">
        <v>122</v>
      </c>
      <c r="E577" s="7">
        <v>10500</v>
      </c>
      <c r="F577" s="7">
        <v>10500</v>
      </c>
      <c r="G577" s="7">
        <f t="shared" si="29"/>
        <v>100</v>
      </c>
    </row>
    <row r="578" spans="1:7" s="8" customFormat="1" ht="12.75">
      <c r="A578" s="4"/>
      <c r="B578" s="5"/>
      <c r="C578" s="5"/>
      <c r="D578" s="6"/>
      <c r="E578" s="7"/>
      <c r="F578" s="7"/>
      <c r="G578" s="7"/>
    </row>
    <row r="579" spans="1:7" s="8" customFormat="1" ht="25.5">
      <c r="A579" s="81"/>
      <c r="B579" s="82"/>
      <c r="C579" s="82"/>
      <c r="D579" s="83" t="s">
        <v>166</v>
      </c>
      <c r="E579" s="84">
        <f>SUM(E580)</f>
        <v>5200</v>
      </c>
      <c r="F579" s="84">
        <f>SUM(F580)</f>
        <v>5200</v>
      </c>
      <c r="G579" s="84">
        <f t="shared" si="29"/>
        <v>100</v>
      </c>
    </row>
    <row r="580" spans="1:7" s="8" customFormat="1" ht="12.75">
      <c r="A580" s="12"/>
      <c r="B580" s="13"/>
      <c r="C580" s="13"/>
      <c r="D580" s="14" t="s">
        <v>24</v>
      </c>
      <c r="E580" s="15">
        <f>SUM(E581)</f>
        <v>5200</v>
      </c>
      <c r="F580" s="15">
        <f>SUM(F581)</f>
        <v>5200</v>
      </c>
      <c r="G580" s="15">
        <f t="shared" si="29"/>
        <v>100</v>
      </c>
    </row>
    <row r="581" spans="1:7" s="8" customFormat="1" ht="25.5">
      <c r="A581" s="146" t="s">
        <v>303</v>
      </c>
      <c r="B581" s="158"/>
      <c r="C581" s="159"/>
      <c r="D581" s="16" t="s">
        <v>102</v>
      </c>
      <c r="E581" s="17">
        <f>SUM(E582:E582)</f>
        <v>5200</v>
      </c>
      <c r="F581" s="17">
        <f>SUM(F582:F582)</f>
        <v>5200</v>
      </c>
      <c r="G581" s="17">
        <f aca="true" t="shared" si="30" ref="G581:G650">F581*100/E581</f>
        <v>100</v>
      </c>
    </row>
    <row r="582" spans="1:7" s="8" customFormat="1" ht="38.25">
      <c r="A582" s="160"/>
      <c r="B582" s="161"/>
      <c r="C582" s="162"/>
      <c r="D582" s="16" t="s">
        <v>143</v>
      </c>
      <c r="E582" s="17">
        <f>SUM(E583:E583)</f>
        <v>5200</v>
      </c>
      <c r="F582" s="17">
        <f>SUM(F583:F583)</f>
        <v>5200</v>
      </c>
      <c r="G582" s="17">
        <f t="shared" si="30"/>
        <v>100</v>
      </c>
    </row>
    <row r="583" spans="1:7" s="8" customFormat="1" ht="12.75">
      <c r="A583" s="163"/>
      <c r="B583" s="164"/>
      <c r="C583" s="165"/>
      <c r="D583" s="6" t="s">
        <v>122</v>
      </c>
      <c r="E583" s="7">
        <v>5200</v>
      </c>
      <c r="F583" s="7">
        <v>5200</v>
      </c>
      <c r="G583" s="7">
        <f t="shared" si="30"/>
        <v>100</v>
      </c>
    </row>
    <row r="584" spans="1:7" s="8" customFormat="1" ht="12.75">
      <c r="A584" s="4"/>
      <c r="B584" s="5"/>
      <c r="C584" s="5"/>
      <c r="D584" s="6"/>
      <c r="E584" s="7"/>
      <c r="F584" s="7"/>
      <c r="G584" s="7"/>
    </row>
    <row r="585" spans="1:7" s="8" customFormat="1" ht="12.75">
      <c r="A585" s="81"/>
      <c r="B585" s="82"/>
      <c r="C585" s="82"/>
      <c r="D585" s="83" t="s">
        <v>167</v>
      </c>
      <c r="E585" s="84">
        <f>SUM(E586)</f>
        <v>1830</v>
      </c>
      <c r="F585" s="84">
        <f>SUM(F586)</f>
        <v>1830</v>
      </c>
      <c r="G585" s="84">
        <f t="shared" si="30"/>
        <v>100</v>
      </c>
    </row>
    <row r="586" spans="1:7" s="8" customFormat="1" ht="12.75">
      <c r="A586" s="12"/>
      <c r="B586" s="13"/>
      <c r="C586" s="13"/>
      <c r="D586" s="14" t="s">
        <v>24</v>
      </c>
      <c r="E586" s="15">
        <f>SUM(E587)</f>
        <v>1830</v>
      </c>
      <c r="F586" s="15">
        <f>SUM(F587)</f>
        <v>1830</v>
      </c>
      <c r="G586" s="15">
        <f t="shared" si="30"/>
        <v>100</v>
      </c>
    </row>
    <row r="587" spans="1:7" s="8" customFormat="1" ht="25.5">
      <c r="A587" s="146" t="s">
        <v>303</v>
      </c>
      <c r="B587" s="158"/>
      <c r="C587" s="159"/>
      <c r="D587" s="16" t="s">
        <v>102</v>
      </c>
      <c r="E587" s="17">
        <f>SUM(E588:E588)</f>
        <v>1830</v>
      </c>
      <c r="F587" s="17">
        <f>SUM(F588:F588)</f>
        <v>1830</v>
      </c>
      <c r="G587" s="17">
        <f t="shared" si="30"/>
        <v>100</v>
      </c>
    </row>
    <row r="588" spans="1:7" s="8" customFormat="1" ht="38.25">
      <c r="A588" s="160"/>
      <c r="B588" s="161"/>
      <c r="C588" s="162"/>
      <c r="D588" s="16" t="s">
        <v>143</v>
      </c>
      <c r="E588" s="17">
        <f>SUM(E589:E589)</f>
        <v>1830</v>
      </c>
      <c r="F588" s="17">
        <f>SUM(F589:F589)</f>
        <v>1830</v>
      </c>
      <c r="G588" s="17">
        <f t="shared" si="30"/>
        <v>100</v>
      </c>
    </row>
    <row r="589" spans="1:7" s="8" customFormat="1" ht="12.75">
      <c r="A589" s="163"/>
      <c r="B589" s="164"/>
      <c r="C589" s="165"/>
      <c r="D589" s="6" t="s">
        <v>122</v>
      </c>
      <c r="E589" s="7">
        <v>1830</v>
      </c>
      <c r="F589" s="7">
        <v>1830</v>
      </c>
      <c r="G589" s="7">
        <f t="shared" si="30"/>
        <v>100</v>
      </c>
    </row>
    <row r="590" spans="1:7" s="8" customFormat="1" ht="12.75">
      <c r="A590" s="4"/>
      <c r="B590" s="5"/>
      <c r="C590" s="5"/>
      <c r="D590" s="6"/>
      <c r="E590" s="7"/>
      <c r="F590" s="7"/>
      <c r="G590" s="7"/>
    </row>
    <row r="591" spans="1:7" s="8" customFormat="1" ht="12.75">
      <c r="A591" s="81"/>
      <c r="B591" s="82"/>
      <c r="C591" s="82"/>
      <c r="D591" s="83" t="s">
        <v>168</v>
      </c>
      <c r="E591" s="84">
        <f aca="true" t="shared" si="31" ref="E591:F593">SUM(E592)</f>
        <v>14960</v>
      </c>
      <c r="F591" s="84">
        <f t="shared" si="31"/>
        <v>14960</v>
      </c>
      <c r="G591" s="84">
        <f t="shared" si="30"/>
        <v>100</v>
      </c>
    </row>
    <row r="592" spans="1:7" s="8" customFormat="1" ht="12.75">
      <c r="A592" s="12"/>
      <c r="B592" s="13"/>
      <c r="C592" s="13"/>
      <c r="D592" s="14" t="s">
        <v>24</v>
      </c>
      <c r="E592" s="15">
        <f t="shared" si="31"/>
        <v>14960</v>
      </c>
      <c r="F592" s="15">
        <f t="shared" si="31"/>
        <v>14960</v>
      </c>
      <c r="G592" s="15">
        <f t="shared" si="30"/>
        <v>100</v>
      </c>
    </row>
    <row r="593" spans="1:7" s="8" customFormat="1" ht="25.5">
      <c r="A593" s="146" t="s">
        <v>303</v>
      </c>
      <c r="B593" s="158"/>
      <c r="C593" s="159"/>
      <c r="D593" s="16" t="s">
        <v>102</v>
      </c>
      <c r="E593" s="17">
        <f t="shared" si="31"/>
        <v>14960</v>
      </c>
      <c r="F593" s="17">
        <f t="shared" si="31"/>
        <v>14960</v>
      </c>
      <c r="G593" s="17">
        <f t="shared" si="30"/>
        <v>100</v>
      </c>
    </row>
    <row r="594" spans="1:7" s="8" customFormat="1" ht="38.25">
      <c r="A594" s="160"/>
      <c r="B594" s="161"/>
      <c r="C594" s="162"/>
      <c r="D594" s="16" t="s">
        <v>143</v>
      </c>
      <c r="E594" s="17">
        <f>SUM(E595:E595)</f>
        <v>14960</v>
      </c>
      <c r="F594" s="17">
        <f>SUM(F595:F595)</f>
        <v>14960</v>
      </c>
      <c r="G594" s="17">
        <f t="shared" si="30"/>
        <v>100</v>
      </c>
    </row>
    <row r="595" spans="1:7" s="8" customFormat="1" ht="12.75">
      <c r="A595" s="163"/>
      <c r="B595" s="164"/>
      <c r="C595" s="165"/>
      <c r="D595" s="6" t="s">
        <v>122</v>
      </c>
      <c r="E595" s="7">
        <v>14960</v>
      </c>
      <c r="F595" s="7">
        <v>14960</v>
      </c>
      <c r="G595" s="7">
        <f t="shared" si="30"/>
        <v>100</v>
      </c>
    </row>
    <row r="596" spans="1:7" s="8" customFormat="1" ht="12.75">
      <c r="A596" s="4"/>
      <c r="B596" s="5"/>
      <c r="C596" s="5"/>
      <c r="D596" s="6"/>
      <c r="E596" s="7"/>
      <c r="F596" s="7"/>
      <c r="G596" s="7"/>
    </row>
    <row r="597" spans="1:7" s="8" customFormat="1" ht="12.75">
      <c r="A597" s="81"/>
      <c r="B597" s="82"/>
      <c r="C597" s="82"/>
      <c r="D597" s="83" t="s">
        <v>204</v>
      </c>
      <c r="E597" s="84">
        <f>SUM(E598)</f>
        <v>99326</v>
      </c>
      <c r="F597" s="84">
        <f>SUM(F598)</f>
        <v>97120.61</v>
      </c>
      <c r="G597" s="84">
        <f t="shared" si="30"/>
        <v>97.77964480599239</v>
      </c>
    </row>
    <row r="598" spans="1:7" s="8" customFormat="1" ht="12.75">
      <c r="A598" s="12"/>
      <c r="B598" s="13"/>
      <c r="C598" s="13"/>
      <c r="D598" s="14" t="s">
        <v>24</v>
      </c>
      <c r="E598" s="15">
        <f>SUM(E599,E606)</f>
        <v>99326</v>
      </c>
      <c r="F598" s="15">
        <f>SUM(F599,F606)</f>
        <v>97120.61</v>
      </c>
      <c r="G598" s="15">
        <f t="shared" si="30"/>
        <v>97.77964480599239</v>
      </c>
    </row>
    <row r="599" spans="1:7" s="8" customFormat="1" ht="25.5">
      <c r="A599" s="146" t="s">
        <v>303</v>
      </c>
      <c r="B599" s="158"/>
      <c r="C599" s="159"/>
      <c r="D599" s="16" t="s">
        <v>102</v>
      </c>
      <c r="E599" s="17">
        <f>SUM(E600,E603,)</f>
        <v>95190</v>
      </c>
      <c r="F599" s="17">
        <f>SUM(F600,F603,)</f>
        <v>92984.61</v>
      </c>
      <c r="G599" s="17">
        <f t="shared" si="30"/>
        <v>97.68317050110306</v>
      </c>
    </row>
    <row r="600" spans="1:7" s="8" customFormat="1" ht="38.25">
      <c r="A600" s="160"/>
      <c r="B600" s="161"/>
      <c r="C600" s="162"/>
      <c r="D600" s="16" t="s">
        <v>150</v>
      </c>
      <c r="E600" s="17">
        <f>SUM(E601:E602)</f>
        <v>8714</v>
      </c>
      <c r="F600" s="17">
        <f>SUM(F601:F602)</f>
        <v>6509.61</v>
      </c>
      <c r="G600" s="17">
        <f t="shared" si="30"/>
        <v>74.70289189809502</v>
      </c>
    </row>
    <row r="601" spans="1:7" s="8" customFormat="1" ht="12.75">
      <c r="A601" s="160"/>
      <c r="B601" s="161"/>
      <c r="C601" s="162"/>
      <c r="D601" s="16" t="s">
        <v>196</v>
      </c>
      <c r="E601" s="17">
        <v>4954</v>
      </c>
      <c r="F601" s="17">
        <v>2751.72</v>
      </c>
      <c r="G601" s="17">
        <f t="shared" si="30"/>
        <v>55.54541784416633</v>
      </c>
    </row>
    <row r="602" spans="1:7" s="8" customFormat="1" ht="76.5">
      <c r="A602" s="160"/>
      <c r="B602" s="161"/>
      <c r="C602" s="162"/>
      <c r="D602" s="94" t="s">
        <v>365</v>
      </c>
      <c r="E602" s="17">
        <v>3760</v>
      </c>
      <c r="F602" s="17">
        <v>3757.89</v>
      </c>
      <c r="G602" s="17">
        <f t="shared" si="30"/>
        <v>99.94388297872341</v>
      </c>
    </row>
    <row r="603" spans="1:7" s="8" customFormat="1" ht="38.25">
      <c r="A603" s="160"/>
      <c r="B603" s="161"/>
      <c r="C603" s="162"/>
      <c r="D603" s="16" t="s">
        <v>145</v>
      </c>
      <c r="E603" s="17">
        <f>SUM(E604:E605)</f>
        <v>86476</v>
      </c>
      <c r="F603" s="17">
        <f>SUM(F604:F605)</f>
        <v>86475</v>
      </c>
      <c r="G603" s="17">
        <f t="shared" si="30"/>
        <v>99.99884360978768</v>
      </c>
    </row>
    <row r="604" spans="1:7" s="8" customFormat="1" ht="12.75">
      <c r="A604" s="160"/>
      <c r="B604" s="161"/>
      <c r="C604" s="162"/>
      <c r="D604" s="6" t="s">
        <v>122</v>
      </c>
      <c r="E604" s="7">
        <v>64916</v>
      </c>
      <c r="F604" s="7">
        <v>64916</v>
      </c>
      <c r="G604" s="7">
        <f t="shared" si="30"/>
        <v>100</v>
      </c>
    </row>
    <row r="605" spans="1:7" s="8" customFormat="1" ht="76.5">
      <c r="A605" s="160"/>
      <c r="B605" s="161"/>
      <c r="C605" s="162"/>
      <c r="D605" s="94" t="s">
        <v>365</v>
      </c>
      <c r="E605" s="7">
        <v>21560</v>
      </c>
      <c r="F605" s="7">
        <v>21559</v>
      </c>
      <c r="G605" s="7">
        <f t="shared" si="30"/>
        <v>99.99536178107607</v>
      </c>
    </row>
    <row r="606" spans="1:7" s="8" customFormat="1" ht="102">
      <c r="A606" s="160"/>
      <c r="B606" s="161"/>
      <c r="C606" s="162"/>
      <c r="D606" s="6" t="s">
        <v>366</v>
      </c>
      <c r="E606" s="7">
        <f>SUM(E607)</f>
        <v>4136</v>
      </c>
      <c r="F606" s="7">
        <f>SUM(F607)</f>
        <v>4136</v>
      </c>
      <c r="G606" s="7">
        <f t="shared" si="30"/>
        <v>100</v>
      </c>
    </row>
    <row r="607" spans="1:7" s="8" customFormat="1" ht="63.75">
      <c r="A607" s="163"/>
      <c r="B607" s="164"/>
      <c r="C607" s="165"/>
      <c r="D607" s="6" t="s">
        <v>364</v>
      </c>
      <c r="E607" s="7">
        <v>4136</v>
      </c>
      <c r="F607" s="7">
        <v>4136</v>
      </c>
      <c r="G607" s="7">
        <f t="shared" si="30"/>
        <v>100</v>
      </c>
    </row>
    <row r="608" spans="1:7" s="8" customFormat="1" ht="12.75">
      <c r="A608" s="4"/>
      <c r="B608" s="5"/>
      <c r="C608" s="5"/>
      <c r="D608" s="6"/>
      <c r="E608" s="7"/>
      <c r="F608" s="7"/>
      <c r="G608" s="7"/>
    </row>
    <row r="609" spans="1:7" s="8" customFormat="1" ht="25.5">
      <c r="A609" s="81"/>
      <c r="B609" s="82"/>
      <c r="C609" s="82"/>
      <c r="D609" s="83" t="s">
        <v>240</v>
      </c>
      <c r="E609" s="84">
        <f>SUM(E610,E617)</f>
        <v>23030.6</v>
      </c>
      <c r="F609" s="84">
        <f>SUM(F610,F617)</f>
        <v>22000</v>
      </c>
      <c r="G609" s="84">
        <f t="shared" si="30"/>
        <v>95.52508401865344</v>
      </c>
    </row>
    <row r="610" spans="1:7" s="8" customFormat="1" ht="12.75">
      <c r="A610" s="12"/>
      <c r="B610" s="13"/>
      <c r="C610" s="13"/>
      <c r="D610" s="14" t="s">
        <v>24</v>
      </c>
      <c r="E610" s="15">
        <f>SUM(E611)</f>
        <v>1030.6</v>
      </c>
      <c r="F610" s="15">
        <f>SUM(F611)</f>
        <v>0</v>
      </c>
      <c r="G610" s="15">
        <f t="shared" si="30"/>
        <v>0</v>
      </c>
    </row>
    <row r="611" spans="1:7" s="8" customFormat="1" ht="25.5">
      <c r="A611" s="146" t="s">
        <v>303</v>
      </c>
      <c r="B611" s="158"/>
      <c r="C611" s="159"/>
      <c r="D611" s="16" t="s">
        <v>102</v>
      </c>
      <c r="E611" s="17">
        <f>SUM(E612+E614)</f>
        <v>1030.6</v>
      </c>
      <c r="F611" s="17">
        <f>SUM(F612+F614)</f>
        <v>0</v>
      </c>
      <c r="G611" s="17">
        <f t="shared" si="30"/>
        <v>0</v>
      </c>
    </row>
    <row r="612" spans="1:7" s="8" customFormat="1" ht="25.5">
      <c r="A612" s="160"/>
      <c r="B612" s="161"/>
      <c r="C612" s="162"/>
      <c r="D612" s="16" t="s">
        <v>105</v>
      </c>
      <c r="E612" s="17">
        <f>SUM(E613)</f>
        <v>600</v>
      </c>
      <c r="F612" s="17">
        <f>SUM(F613)</f>
        <v>0</v>
      </c>
      <c r="G612" s="17">
        <f t="shared" si="30"/>
        <v>0</v>
      </c>
    </row>
    <row r="613" spans="1:7" s="8" customFormat="1" ht="12.75">
      <c r="A613" s="160"/>
      <c r="B613" s="161"/>
      <c r="C613" s="162"/>
      <c r="D613" s="6" t="s">
        <v>191</v>
      </c>
      <c r="E613" s="7">
        <v>600</v>
      </c>
      <c r="F613" s="7">
        <v>0</v>
      </c>
      <c r="G613" s="7">
        <f t="shared" si="30"/>
        <v>0</v>
      </c>
    </row>
    <row r="614" spans="1:7" s="8" customFormat="1" ht="38.25">
      <c r="A614" s="160"/>
      <c r="B614" s="161"/>
      <c r="C614" s="162"/>
      <c r="D614" s="6" t="s">
        <v>145</v>
      </c>
      <c r="E614" s="7">
        <f>E615</f>
        <v>430.6</v>
      </c>
      <c r="F614" s="7">
        <f>F615</f>
        <v>0</v>
      </c>
      <c r="G614" s="7">
        <f t="shared" si="30"/>
        <v>0</v>
      </c>
    </row>
    <row r="615" spans="1:7" s="8" customFormat="1" ht="12.75">
      <c r="A615" s="160"/>
      <c r="B615" s="161"/>
      <c r="C615" s="162"/>
      <c r="D615" s="6" t="s">
        <v>123</v>
      </c>
      <c r="E615" s="7">
        <v>430.6</v>
      </c>
      <c r="F615" s="7">
        <v>0</v>
      </c>
      <c r="G615" s="7">
        <f t="shared" si="30"/>
        <v>0</v>
      </c>
    </row>
    <row r="616" spans="1:7" s="8" customFormat="1" ht="12.75">
      <c r="A616" s="4"/>
      <c r="B616" s="5"/>
      <c r="C616" s="5"/>
      <c r="D616" s="6"/>
      <c r="E616" s="7"/>
      <c r="F616" s="7"/>
      <c r="G616" s="7"/>
    </row>
    <row r="617" spans="1:7" s="8" customFormat="1" ht="12.75">
      <c r="A617" s="29"/>
      <c r="B617" s="30"/>
      <c r="C617" s="30"/>
      <c r="D617" s="31" t="s">
        <v>38</v>
      </c>
      <c r="E617" s="32">
        <f>SUM(E618)</f>
        <v>22000</v>
      </c>
      <c r="F617" s="32">
        <f>SUM(F618)</f>
        <v>22000</v>
      </c>
      <c r="G617" s="32">
        <f t="shared" si="30"/>
        <v>100</v>
      </c>
    </row>
    <row r="618" spans="1:7" s="8" customFormat="1" ht="25.5">
      <c r="A618" s="153" t="s">
        <v>303</v>
      </c>
      <c r="B618" s="154"/>
      <c r="C618" s="155"/>
      <c r="D618" s="16" t="s">
        <v>149</v>
      </c>
      <c r="E618" s="7">
        <f>SUM(E619)</f>
        <v>22000</v>
      </c>
      <c r="F618" s="7">
        <f>SUM(F619)</f>
        <v>22000</v>
      </c>
      <c r="G618" s="7">
        <f t="shared" si="30"/>
        <v>100</v>
      </c>
    </row>
    <row r="619" spans="1:7" s="8" customFormat="1" ht="89.25">
      <c r="A619" s="156"/>
      <c r="B619" s="157"/>
      <c r="C619" s="145"/>
      <c r="D619" s="16" t="s">
        <v>422</v>
      </c>
      <c r="E619" s="7">
        <v>22000</v>
      </c>
      <c r="F619" s="7">
        <v>22000</v>
      </c>
      <c r="G619" s="7">
        <f t="shared" si="30"/>
        <v>100</v>
      </c>
    </row>
    <row r="620" spans="1:7" s="8" customFormat="1" ht="12.75">
      <c r="A620" s="4"/>
      <c r="B620" s="5"/>
      <c r="C620" s="5"/>
      <c r="D620" s="6"/>
      <c r="E620" s="7"/>
      <c r="F620" s="7"/>
      <c r="G620" s="7"/>
    </row>
    <row r="621" spans="1:7" s="8" customFormat="1" ht="12.75">
      <c r="A621" s="38" t="s">
        <v>233</v>
      </c>
      <c r="B621" s="39">
        <v>851</v>
      </c>
      <c r="C621" s="39"/>
      <c r="D621" s="40" t="s">
        <v>14</v>
      </c>
      <c r="E621" s="41">
        <f>SUM(E623,E628,E636)</f>
        <v>253919</v>
      </c>
      <c r="F621" s="41">
        <f>SUM(F623,F628,F636)</f>
        <v>244812.84</v>
      </c>
      <c r="G621" s="41">
        <f t="shared" si="30"/>
        <v>96.41375399241491</v>
      </c>
    </row>
    <row r="622" spans="1:7" s="8" customFormat="1" ht="12.75">
      <c r="A622" s="4"/>
      <c r="B622" s="5"/>
      <c r="C622" s="5"/>
      <c r="D622" s="6"/>
      <c r="E622" s="7"/>
      <c r="F622" s="7"/>
      <c r="G622" s="7"/>
    </row>
    <row r="623" spans="1:7" s="34" customFormat="1" ht="12.75">
      <c r="A623" s="20"/>
      <c r="B623" s="21"/>
      <c r="C623" s="21" t="s">
        <v>77</v>
      </c>
      <c r="D623" s="22" t="s">
        <v>80</v>
      </c>
      <c r="E623" s="23">
        <f aca="true" t="shared" si="32" ref="E623:F625">SUM(E624)</f>
        <v>5000</v>
      </c>
      <c r="F623" s="23">
        <f t="shared" si="32"/>
        <v>4983.26</v>
      </c>
      <c r="G623" s="23">
        <f t="shared" si="30"/>
        <v>99.6652</v>
      </c>
    </row>
    <row r="624" spans="1:7" s="46" customFormat="1" ht="12.75">
      <c r="A624" s="65"/>
      <c r="B624" s="66"/>
      <c r="C624" s="66"/>
      <c r="D624" s="67" t="s">
        <v>32</v>
      </c>
      <c r="E624" s="68">
        <f t="shared" si="32"/>
        <v>5000</v>
      </c>
      <c r="F624" s="68">
        <f t="shared" si="32"/>
        <v>4983.26</v>
      </c>
      <c r="G624" s="68">
        <f t="shared" si="30"/>
        <v>99.6652</v>
      </c>
    </row>
    <row r="625" spans="1:7" s="46" customFormat="1" ht="25.5">
      <c r="A625" s="147" t="s">
        <v>303</v>
      </c>
      <c r="B625" s="148"/>
      <c r="C625" s="149"/>
      <c r="D625" s="53" t="s">
        <v>102</v>
      </c>
      <c r="E625" s="58">
        <f t="shared" si="32"/>
        <v>5000</v>
      </c>
      <c r="F625" s="58">
        <f t="shared" si="32"/>
        <v>4983.26</v>
      </c>
      <c r="G625" s="58">
        <f t="shared" si="30"/>
        <v>99.6652</v>
      </c>
    </row>
    <row r="626" spans="1:7" s="46" customFormat="1" ht="38.25">
      <c r="A626" s="150"/>
      <c r="B626" s="151"/>
      <c r="C626" s="152"/>
      <c r="D626" s="53" t="s">
        <v>107</v>
      </c>
      <c r="E626" s="58">
        <v>5000</v>
      </c>
      <c r="F626" s="58">
        <v>4983.26</v>
      </c>
      <c r="G626" s="58">
        <f t="shared" si="30"/>
        <v>99.6652</v>
      </c>
    </row>
    <row r="627" spans="1:7" s="46" customFormat="1" ht="12.75">
      <c r="A627" s="70"/>
      <c r="B627" s="71"/>
      <c r="C627" s="71"/>
      <c r="D627" s="72"/>
      <c r="E627" s="60"/>
      <c r="F627" s="60"/>
      <c r="G627" s="60"/>
    </row>
    <row r="628" spans="1:7" s="64" customFormat="1" ht="25.5">
      <c r="A628" s="20"/>
      <c r="B628" s="21"/>
      <c r="C628" s="21">
        <v>85154</v>
      </c>
      <c r="D628" s="22" t="s">
        <v>31</v>
      </c>
      <c r="E628" s="23">
        <f>SUM(E629)</f>
        <v>165000</v>
      </c>
      <c r="F628" s="23">
        <f>SUM(F629)</f>
        <v>160994.18</v>
      </c>
      <c r="G628" s="23">
        <f t="shared" si="30"/>
        <v>97.57223030303031</v>
      </c>
    </row>
    <row r="629" spans="1:7" s="46" customFormat="1" ht="12.75">
      <c r="A629" s="65"/>
      <c r="B629" s="66"/>
      <c r="C629" s="66"/>
      <c r="D629" s="67" t="s">
        <v>32</v>
      </c>
      <c r="E629" s="68">
        <f>SUM(E630,E632)</f>
        <v>165000</v>
      </c>
      <c r="F629" s="68">
        <f>SUM(F630,F632)</f>
        <v>160994.18</v>
      </c>
      <c r="G629" s="68">
        <f t="shared" si="30"/>
        <v>97.57223030303031</v>
      </c>
    </row>
    <row r="630" spans="1:7" s="46" customFormat="1" ht="25.5">
      <c r="A630" s="147" t="s">
        <v>303</v>
      </c>
      <c r="B630" s="148"/>
      <c r="C630" s="149"/>
      <c r="D630" s="53" t="s">
        <v>142</v>
      </c>
      <c r="E630" s="58">
        <f>SUM(E631)</f>
        <v>112000</v>
      </c>
      <c r="F630" s="58">
        <f>SUM(F631)</f>
        <v>112000</v>
      </c>
      <c r="G630" s="58">
        <f t="shared" si="30"/>
        <v>100</v>
      </c>
    </row>
    <row r="631" spans="1:7" s="46" customFormat="1" ht="51">
      <c r="A631" s="166"/>
      <c r="B631" s="167"/>
      <c r="C631" s="168"/>
      <c r="D631" s="72" t="s">
        <v>160</v>
      </c>
      <c r="E631" s="60">
        <v>112000</v>
      </c>
      <c r="F631" s="60">
        <v>112000</v>
      </c>
      <c r="G631" s="60">
        <f t="shared" si="30"/>
        <v>100</v>
      </c>
    </row>
    <row r="632" spans="1:7" s="46" customFormat="1" ht="25.5">
      <c r="A632" s="166"/>
      <c r="B632" s="167"/>
      <c r="C632" s="168"/>
      <c r="D632" s="53" t="s">
        <v>103</v>
      </c>
      <c r="E632" s="58">
        <f>SUM(E633:E634)</f>
        <v>53000</v>
      </c>
      <c r="F632" s="58">
        <f>SUM(F633:F634)</f>
        <v>48994.18</v>
      </c>
      <c r="G632" s="58">
        <f t="shared" si="30"/>
        <v>92.44184905660377</v>
      </c>
    </row>
    <row r="633" spans="1:7" s="46" customFormat="1" ht="25.5">
      <c r="A633" s="166"/>
      <c r="B633" s="167"/>
      <c r="C633" s="168"/>
      <c r="D633" s="53" t="s">
        <v>158</v>
      </c>
      <c r="E633" s="60">
        <v>20100</v>
      </c>
      <c r="F633" s="60">
        <v>16405</v>
      </c>
      <c r="G633" s="60">
        <f t="shared" si="30"/>
        <v>81.61691542288557</v>
      </c>
    </row>
    <row r="634" spans="1:7" s="46" customFormat="1" ht="38.25">
      <c r="A634" s="150"/>
      <c r="B634" s="151"/>
      <c r="C634" s="152"/>
      <c r="D634" s="53" t="s">
        <v>159</v>
      </c>
      <c r="E634" s="58">
        <v>32900</v>
      </c>
      <c r="F634" s="58">
        <v>32589.18</v>
      </c>
      <c r="G634" s="58">
        <f t="shared" si="30"/>
        <v>99.05525835866261</v>
      </c>
    </row>
    <row r="635" spans="1:7" s="46" customFormat="1" ht="12.75">
      <c r="A635" s="70"/>
      <c r="B635" s="71"/>
      <c r="C635" s="71"/>
      <c r="D635" s="72"/>
      <c r="E635" s="60"/>
      <c r="F635" s="60"/>
      <c r="G635" s="60"/>
    </row>
    <row r="636" spans="1:7" s="34" customFormat="1" ht="12.75">
      <c r="A636" s="20"/>
      <c r="B636" s="21"/>
      <c r="C636" s="21" t="s">
        <v>1</v>
      </c>
      <c r="D636" s="22" t="s">
        <v>23</v>
      </c>
      <c r="E636" s="23">
        <f>E637</f>
        <v>83919</v>
      </c>
      <c r="F636" s="23">
        <f>F637</f>
        <v>78835.4</v>
      </c>
      <c r="G636" s="23">
        <f t="shared" si="30"/>
        <v>93.94225384001238</v>
      </c>
    </row>
    <row r="637" spans="1:7" s="46" customFormat="1" ht="12.75">
      <c r="A637" s="65"/>
      <c r="B637" s="66"/>
      <c r="C637" s="66"/>
      <c r="D637" s="67" t="s">
        <v>32</v>
      </c>
      <c r="E637" s="68">
        <f>SUM(E638,E640)</f>
        <v>83919</v>
      </c>
      <c r="F637" s="68">
        <f>SUM(F638,F640)</f>
        <v>78835.4</v>
      </c>
      <c r="G637" s="68">
        <f t="shared" si="30"/>
        <v>93.94225384001238</v>
      </c>
    </row>
    <row r="638" spans="1:7" s="46" customFormat="1" ht="25.5">
      <c r="A638" s="147" t="s">
        <v>303</v>
      </c>
      <c r="B638" s="148"/>
      <c r="C638" s="149"/>
      <c r="D638" s="53" t="s">
        <v>142</v>
      </c>
      <c r="E638" s="58">
        <f>SUM(E639)</f>
        <v>78000</v>
      </c>
      <c r="F638" s="58">
        <f>SUM(F639)</f>
        <v>78000</v>
      </c>
      <c r="G638" s="58">
        <f t="shared" si="30"/>
        <v>100</v>
      </c>
    </row>
    <row r="639" spans="1:7" s="46" customFormat="1" ht="38.25">
      <c r="A639" s="166"/>
      <c r="B639" s="167"/>
      <c r="C639" s="168"/>
      <c r="D639" s="72" t="s">
        <v>161</v>
      </c>
      <c r="E639" s="60">
        <v>78000</v>
      </c>
      <c r="F639" s="60">
        <v>78000</v>
      </c>
      <c r="G639" s="60">
        <f t="shared" si="30"/>
        <v>100</v>
      </c>
    </row>
    <row r="640" spans="1:7" s="46" customFormat="1" ht="25.5">
      <c r="A640" s="166"/>
      <c r="B640" s="167"/>
      <c r="C640" s="168"/>
      <c r="D640" s="53" t="s">
        <v>103</v>
      </c>
      <c r="E640" s="58">
        <f>SUM(E641:E642)</f>
        <v>5919</v>
      </c>
      <c r="F640" s="58">
        <f>SUM(F641:F642)</f>
        <v>835.4</v>
      </c>
      <c r="G640" s="58">
        <f t="shared" si="30"/>
        <v>14.113870586247677</v>
      </c>
    </row>
    <row r="641" spans="1:8" s="46" customFormat="1" ht="25.5">
      <c r="A641" s="166"/>
      <c r="B641" s="167"/>
      <c r="C641" s="168"/>
      <c r="D641" s="53" t="s">
        <v>158</v>
      </c>
      <c r="E641" s="58">
        <v>660</v>
      </c>
      <c r="F641" s="58">
        <v>600</v>
      </c>
      <c r="G641" s="58">
        <f t="shared" si="30"/>
        <v>90.9090909090909</v>
      </c>
      <c r="H641" s="46" t="s">
        <v>337</v>
      </c>
    </row>
    <row r="642" spans="1:7" s="46" customFormat="1" ht="38.25">
      <c r="A642" s="166"/>
      <c r="B642" s="167"/>
      <c r="C642" s="168"/>
      <c r="D642" s="53" t="s">
        <v>192</v>
      </c>
      <c r="E642" s="58">
        <f>SUM(E643:E644)</f>
        <v>5259</v>
      </c>
      <c r="F642" s="58">
        <f>SUM(F643:F644)</f>
        <v>235.4</v>
      </c>
      <c r="G642" s="58">
        <f t="shared" si="30"/>
        <v>4.47613614755657</v>
      </c>
    </row>
    <row r="643" spans="1:7" s="46" customFormat="1" ht="25.5">
      <c r="A643" s="166"/>
      <c r="B643" s="167"/>
      <c r="C643" s="168"/>
      <c r="D643" s="53" t="s">
        <v>126</v>
      </c>
      <c r="E643" s="58">
        <v>5000</v>
      </c>
      <c r="F643" s="58">
        <v>0</v>
      </c>
      <c r="G643" s="58">
        <f>F643*100/E643</f>
        <v>0</v>
      </c>
    </row>
    <row r="644" spans="1:8" s="46" customFormat="1" ht="12.75">
      <c r="A644" s="150"/>
      <c r="B644" s="151"/>
      <c r="C644" s="152"/>
      <c r="D644" s="53" t="s">
        <v>115</v>
      </c>
      <c r="E644" s="58">
        <v>259</v>
      </c>
      <c r="F644" s="58">
        <v>235.4</v>
      </c>
      <c r="G644" s="58">
        <f t="shared" si="30"/>
        <v>90.88803088803088</v>
      </c>
      <c r="H644" s="46" t="s">
        <v>337</v>
      </c>
    </row>
    <row r="645" spans="1:7" s="46" customFormat="1" ht="12.75">
      <c r="A645" s="70"/>
      <c r="B645" s="71"/>
      <c r="C645" s="71"/>
      <c r="D645" s="72"/>
      <c r="E645" s="60"/>
      <c r="F645" s="60"/>
      <c r="G645" s="60"/>
    </row>
    <row r="646" spans="1:10" s="8" customFormat="1" ht="12.75">
      <c r="A646" s="38" t="s">
        <v>88</v>
      </c>
      <c r="B646" s="39">
        <v>852</v>
      </c>
      <c r="C646" s="39"/>
      <c r="D646" s="40" t="s">
        <v>45</v>
      </c>
      <c r="E646" s="41">
        <f>SUM(E648,E654,E659,E677,E700,E706,E711,E719,E724,E736,E731,E669)</f>
        <v>9834751.25</v>
      </c>
      <c r="F646" s="41">
        <f>SUM(F648,F654,F659,F677,F700,F706,F711,F719,F724,F736,F731,F669)</f>
        <v>9692787.559999999</v>
      </c>
      <c r="G646" s="41">
        <f t="shared" si="30"/>
        <v>98.55650960160277</v>
      </c>
      <c r="H646" s="8" t="s">
        <v>336</v>
      </c>
      <c r="I646" s="92">
        <f>SUM(E667,I691,E698,E711,E745,E746,I739,)</f>
        <v>390365.41</v>
      </c>
      <c r="J646" s="92">
        <f>SUM(F667,J691,F698,F711,J739,F745,F746,)</f>
        <v>383755.43999999994</v>
      </c>
    </row>
    <row r="647" spans="1:7" s="8" customFormat="1" ht="12.75">
      <c r="A647" s="77"/>
      <c r="B647" s="78"/>
      <c r="C647" s="78"/>
      <c r="D647" s="79"/>
      <c r="E647" s="80"/>
      <c r="F647" s="80"/>
      <c r="G647" s="80"/>
    </row>
    <row r="648" spans="1:7" s="3" customFormat="1" ht="12.75">
      <c r="A648" s="97"/>
      <c r="B648" s="98"/>
      <c r="C648" s="10" t="s">
        <v>67</v>
      </c>
      <c r="D648" s="11" t="s">
        <v>68</v>
      </c>
      <c r="E648" s="2">
        <f aca="true" t="shared" si="33" ref="E648:F651">SUM(E649)</f>
        <v>196292</v>
      </c>
      <c r="F648" s="2">
        <f t="shared" si="33"/>
        <v>178815.18</v>
      </c>
      <c r="G648" s="2">
        <f t="shared" si="30"/>
        <v>91.09651947099219</v>
      </c>
    </row>
    <row r="649" spans="1:7" s="8" customFormat="1" ht="12.75">
      <c r="A649" s="24"/>
      <c r="B649" s="25"/>
      <c r="C649" s="13"/>
      <c r="D649" s="14" t="s">
        <v>27</v>
      </c>
      <c r="E649" s="15">
        <f t="shared" si="33"/>
        <v>196292</v>
      </c>
      <c r="F649" s="15">
        <f t="shared" si="33"/>
        <v>178815.18</v>
      </c>
      <c r="G649" s="15">
        <f t="shared" si="30"/>
        <v>91.09651947099219</v>
      </c>
    </row>
    <row r="650" spans="1:7" s="8" customFormat="1" ht="25.5">
      <c r="A650" s="146" t="s">
        <v>303</v>
      </c>
      <c r="B650" s="158"/>
      <c r="C650" s="159"/>
      <c r="D650" s="16" t="s">
        <v>102</v>
      </c>
      <c r="E650" s="17">
        <f t="shared" si="33"/>
        <v>196292</v>
      </c>
      <c r="F650" s="17">
        <f t="shared" si="33"/>
        <v>178815.18</v>
      </c>
      <c r="G650" s="17">
        <f t="shared" si="30"/>
        <v>91.09651947099219</v>
      </c>
    </row>
    <row r="651" spans="1:7" s="8" customFormat="1" ht="38.25">
      <c r="A651" s="160"/>
      <c r="B651" s="161"/>
      <c r="C651" s="162"/>
      <c r="D651" s="16" t="s">
        <v>143</v>
      </c>
      <c r="E651" s="17">
        <f t="shared" si="33"/>
        <v>196292</v>
      </c>
      <c r="F651" s="17">
        <f t="shared" si="33"/>
        <v>178815.18</v>
      </c>
      <c r="G651" s="17">
        <f aca="true" t="shared" si="34" ref="G651:G724">F651*100/E651</f>
        <v>91.09651947099219</v>
      </c>
    </row>
    <row r="652" spans="1:7" s="8" customFormat="1" ht="38.25">
      <c r="A652" s="163"/>
      <c r="B652" s="164"/>
      <c r="C652" s="165"/>
      <c r="D652" s="6" t="s">
        <v>127</v>
      </c>
      <c r="E652" s="17">
        <v>196292</v>
      </c>
      <c r="F652" s="17">
        <v>178815.18</v>
      </c>
      <c r="G652" s="17">
        <f t="shared" si="34"/>
        <v>91.09651947099219</v>
      </c>
    </row>
    <row r="653" spans="1:7" s="8" customFormat="1" ht="12.75">
      <c r="A653" s="77"/>
      <c r="B653" s="78"/>
      <c r="C653" s="78"/>
      <c r="D653" s="79"/>
      <c r="E653" s="80"/>
      <c r="F653" s="80"/>
      <c r="G653" s="80"/>
    </row>
    <row r="654" spans="1:7" s="89" customFormat="1" ht="12.75">
      <c r="A654" s="9"/>
      <c r="B654" s="10"/>
      <c r="C654" s="10" t="s">
        <v>178</v>
      </c>
      <c r="D654" s="11" t="s">
        <v>179</v>
      </c>
      <c r="E654" s="2">
        <f aca="true" t="shared" si="35" ref="E654:F656">SUM(E655)</f>
        <v>186146.52</v>
      </c>
      <c r="F654" s="2">
        <f t="shared" si="35"/>
        <v>133290.24</v>
      </c>
      <c r="G654" s="2">
        <f t="shared" si="34"/>
        <v>71.60501308324217</v>
      </c>
    </row>
    <row r="655" spans="1:7" s="8" customFormat="1" ht="12.75">
      <c r="A655" s="12"/>
      <c r="B655" s="13"/>
      <c r="C655" s="13"/>
      <c r="D655" s="14" t="s">
        <v>24</v>
      </c>
      <c r="E655" s="15">
        <f t="shared" si="35"/>
        <v>186146.52</v>
      </c>
      <c r="F655" s="15">
        <f t="shared" si="35"/>
        <v>133290.24</v>
      </c>
      <c r="G655" s="15">
        <f t="shared" si="34"/>
        <v>71.60501308324217</v>
      </c>
    </row>
    <row r="656" spans="1:7" s="8" customFormat="1" ht="25.5">
      <c r="A656" s="153" t="s">
        <v>303</v>
      </c>
      <c r="B656" s="154"/>
      <c r="C656" s="155"/>
      <c r="D656" s="16" t="s">
        <v>102</v>
      </c>
      <c r="E656" s="7">
        <f t="shared" si="35"/>
        <v>186146.52</v>
      </c>
      <c r="F656" s="7">
        <f t="shared" si="35"/>
        <v>133290.24</v>
      </c>
      <c r="G656" s="7">
        <f t="shared" si="34"/>
        <v>71.60501308324217</v>
      </c>
    </row>
    <row r="657" spans="1:7" s="8" customFormat="1" ht="38.25">
      <c r="A657" s="156"/>
      <c r="B657" s="157"/>
      <c r="C657" s="145"/>
      <c r="D657" s="16" t="s">
        <v>107</v>
      </c>
      <c r="E657" s="7">
        <v>186146.52</v>
      </c>
      <c r="F657" s="7">
        <v>133290.24</v>
      </c>
      <c r="G657" s="7">
        <f t="shared" si="34"/>
        <v>71.60501308324217</v>
      </c>
    </row>
    <row r="658" spans="1:7" s="8" customFormat="1" ht="12.75">
      <c r="A658" s="4"/>
      <c r="B658" s="5"/>
      <c r="C658" s="5"/>
      <c r="D658" s="6"/>
      <c r="E658" s="7"/>
      <c r="F658" s="7"/>
      <c r="G658" s="7"/>
    </row>
    <row r="659" spans="1:7" s="34" customFormat="1" ht="12.75">
      <c r="A659" s="20"/>
      <c r="B659" s="21"/>
      <c r="C659" s="21" t="s">
        <v>220</v>
      </c>
      <c r="D659" s="22" t="s">
        <v>221</v>
      </c>
      <c r="E659" s="23">
        <f>SUM(E660)</f>
        <v>109700.38</v>
      </c>
      <c r="F659" s="23">
        <f>SUM(F660)</f>
        <v>89246.05</v>
      </c>
      <c r="G659" s="23">
        <f t="shared" si="34"/>
        <v>81.35436723190931</v>
      </c>
    </row>
    <row r="660" spans="1:7" s="46" customFormat="1" ht="12.75">
      <c r="A660" s="65"/>
      <c r="B660" s="66"/>
      <c r="C660" s="66"/>
      <c r="D660" s="67" t="s">
        <v>24</v>
      </c>
      <c r="E660" s="68">
        <f>SUM(E661,E665,E666)</f>
        <v>109700.38</v>
      </c>
      <c r="F660" s="68">
        <f>SUM(F661,F665,F666)</f>
        <v>89246.05</v>
      </c>
      <c r="G660" s="68">
        <f t="shared" si="34"/>
        <v>81.35436723190931</v>
      </c>
    </row>
    <row r="661" spans="1:7" s="46" customFormat="1" ht="25.5">
      <c r="A661" s="172" t="s">
        <v>303</v>
      </c>
      <c r="B661" s="173"/>
      <c r="C661" s="174"/>
      <c r="D661" s="53" t="s">
        <v>102</v>
      </c>
      <c r="E661" s="60">
        <f>SUM(E662:E663)</f>
        <v>78830.38</v>
      </c>
      <c r="F661" s="60">
        <f>SUM(F662:F663)</f>
        <v>58381.44</v>
      </c>
      <c r="G661" s="60">
        <f t="shared" si="34"/>
        <v>74.05956941980997</v>
      </c>
    </row>
    <row r="662" spans="1:7" s="46" customFormat="1" ht="25.5">
      <c r="A662" s="175"/>
      <c r="B662" s="176"/>
      <c r="C662" s="177"/>
      <c r="D662" s="53" t="s">
        <v>105</v>
      </c>
      <c r="E662" s="60">
        <v>71446</v>
      </c>
      <c r="F662" s="60">
        <v>51480.79</v>
      </c>
      <c r="G662" s="60">
        <f t="shared" si="34"/>
        <v>72.05552445203371</v>
      </c>
    </row>
    <row r="663" spans="1:7" s="46" customFormat="1" ht="38.25">
      <c r="A663" s="175"/>
      <c r="B663" s="176"/>
      <c r="C663" s="177"/>
      <c r="D663" s="53" t="s">
        <v>230</v>
      </c>
      <c r="E663" s="60">
        <f>SUM(E664:E664)</f>
        <v>7384.38</v>
      </c>
      <c r="F663" s="60">
        <f>SUM(F664:F664)</f>
        <v>6900.65</v>
      </c>
      <c r="G663" s="60">
        <f t="shared" si="34"/>
        <v>93.44928077915817</v>
      </c>
    </row>
    <row r="664" spans="1:7" s="46" customFormat="1" ht="12.75">
      <c r="A664" s="175"/>
      <c r="B664" s="176"/>
      <c r="C664" s="177"/>
      <c r="D664" s="53" t="s">
        <v>123</v>
      </c>
      <c r="E664" s="60">
        <v>7384.38</v>
      </c>
      <c r="F664" s="60">
        <v>6900.65</v>
      </c>
      <c r="G664" s="60">
        <f t="shared" si="34"/>
        <v>93.44928077915817</v>
      </c>
    </row>
    <row r="665" spans="1:7" s="46" customFormat="1" ht="25.5">
      <c r="A665" s="175"/>
      <c r="B665" s="176"/>
      <c r="C665" s="177"/>
      <c r="D665" s="53" t="s">
        <v>121</v>
      </c>
      <c r="E665" s="60">
        <v>870</v>
      </c>
      <c r="F665" s="60">
        <v>864.61</v>
      </c>
      <c r="G665" s="60">
        <f t="shared" si="34"/>
        <v>99.38045977011494</v>
      </c>
    </row>
    <row r="666" spans="1:7" s="46" customFormat="1" ht="25.5">
      <c r="A666" s="175"/>
      <c r="B666" s="176"/>
      <c r="C666" s="177"/>
      <c r="D666" s="53" t="s">
        <v>235</v>
      </c>
      <c r="E666" s="60">
        <f>SUM(E667)</f>
        <v>30000</v>
      </c>
      <c r="F666" s="60">
        <f>SUM(F667)</f>
        <v>30000</v>
      </c>
      <c r="G666" s="60">
        <f t="shared" si="34"/>
        <v>100</v>
      </c>
    </row>
    <row r="667" spans="1:8" s="46" customFormat="1" ht="51">
      <c r="A667" s="178"/>
      <c r="B667" s="179"/>
      <c r="C667" s="180"/>
      <c r="D667" s="53" t="s">
        <v>234</v>
      </c>
      <c r="E667" s="60">
        <v>30000</v>
      </c>
      <c r="F667" s="60">
        <v>30000</v>
      </c>
      <c r="G667" s="60">
        <f t="shared" si="34"/>
        <v>100</v>
      </c>
      <c r="H667" s="46" t="s">
        <v>338</v>
      </c>
    </row>
    <row r="668" spans="1:7" s="46" customFormat="1" ht="12.75">
      <c r="A668" s="70"/>
      <c r="B668" s="71"/>
      <c r="C668" s="71"/>
      <c r="D668" s="53"/>
      <c r="E668" s="60"/>
      <c r="F668" s="60"/>
      <c r="G668" s="60"/>
    </row>
    <row r="669" spans="1:7" s="8" customFormat="1" ht="25.5">
      <c r="A669" s="9"/>
      <c r="B669" s="10"/>
      <c r="C669" s="10" t="s">
        <v>371</v>
      </c>
      <c r="D669" s="11" t="s">
        <v>372</v>
      </c>
      <c r="E669" s="2">
        <f>SUM(E670)</f>
        <v>4105575</v>
      </c>
      <c r="F669" s="2">
        <f>SUM(F670)</f>
        <v>4103951.88</v>
      </c>
      <c r="G669" s="2">
        <f aca="true" t="shared" si="36" ref="G669:G675">F669*100/E669</f>
        <v>99.9604654646426</v>
      </c>
    </row>
    <row r="670" spans="1:7" s="8" customFormat="1" ht="12.75">
      <c r="A670" s="12"/>
      <c r="B670" s="13"/>
      <c r="C670" s="13"/>
      <c r="D670" s="14" t="s">
        <v>24</v>
      </c>
      <c r="E670" s="15">
        <f>SUM(E671,E674)</f>
        <v>4105575</v>
      </c>
      <c r="F670" s="15">
        <f>SUM(F671,F674)</f>
        <v>4103951.88</v>
      </c>
      <c r="G670" s="15">
        <f t="shared" si="36"/>
        <v>99.9604654646426</v>
      </c>
    </row>
    <row r="671" spans="1:7" s="8" customFormat="1" ht="25.5">
      <c r="A671" s="146" t="s">
        <v>303</v>
      </c>
      <c r="B671" s="158"/>
      <c r="C671" s="159"/>
      <c r="D671" s="16" t="s">
        <v>102</v>
      </c>
      <c r="E671" s="17">
        <f>SUM(E672:E673)</f>
        <v>73558</v>
      </c>
      <c r="F671" s="17">
        <f>SUM(F672:F673)</f>
        <v>72241.98</v>
      </c>
      <c r="G671" s="17">
        <f t="shared" si="36"/>
        <v>98.21090839881454</v>
      </c>
    </row>
    <row r="672" spans="1:7" s="8" customFormat="1" ht="25.5">
      <c r="A672" s="160"/>
      <c r="B672" s="161"/>
      <c r="C672" s="162"/>
      <c r="D672" s="16" t="s">
        <v>105</v>
      </c>
      <c r="E672" s="17">
        <v>55220</v>
      </c>
      <c r="F672" s="17">
        <v>54433.57</v>
      </c>
      <c r="G672" s="17">
        <f t="shared" si="36"/>
        <v>98.57582397681999</v>
      </c>
    </row>
    <row r="673" spans="1:7" s="8" customFormat="1" ht="38.25">
      <c r="A673" s="160"/>
      <c r="B673" s="161"/>
      <c r="C673" s="162"/>
      <c r="D673" s="16" t="s">
        <v>106</v>
      </c>
      <c r="E673" s="17">
        <v>18338</v>
      </c>
      <c r="F673" s="17">
        <v>17808.41</v>
      </c>
      <c r="G673" s="17">
        <f t="shared" si="36"/>
        <v>97.1120623841204</v>
      </c>
    </row>
    <row r="674" spans="1:7" s="8" customFormat="1" ht="25.5">
      <c r="A674" s="160"/>
      <c r="B674" s="161"/>
      <c r="C674" s="162"/>
      <c r="D674" s="16" t="s">
        <v>154</v>
      </c>
      <c r="E674" s="17">
        <f>E675</f>
        <v>4032017</v>
      </c>
      <c r="F674" s="17">
        <f>F675</f>
        <v>4031709.9</v>
      </c>
      <c r="G674" s="17">
        <f t="shared" si="36"/>
        <v>99.99238346465305</v>
      </c>
    </row>
    <row r="675" spans="1:7" s="8" customFormat="1" ht="12.75">
      <c r="A675" s="163"/>
      <c r="B675" s="164"/>
      <c r="C675" s="165"/>
      <c r="D675" s="16" t="s">
        <v>128</v>
      </c>
      <c r="E675" s="17">
        <v>4032017</v>
      </c>
      <c r="F675" s="17">
        <v>4031709.9</v>
      </c>
      <c r="G675" s="17">
        <f t="shared" si="36"/>
        <v>99.99238346465305</v>
      </c>
    </row>
    <row r="676" spans="1:7" s="8" customFormat="1" ht="12.75">
      <c r="A676" s="4"/>
      <c r="B676" s="5"/>
      <c r="C676" s="5"/>
      <c r="D676" s="16"/>
      <c r="E676" s="7"/>
      <c r="F676" s="7"/>
      <c r="G676" s="7"/>
    </row>
    <row r="677" spans="1:7" s="3" customFormat="1" ht="89.25">
      <c r="A677" s="9"/>
      <c r="B677" s="10"/>
      <c r="C677" s="10">
        <v>85212</v>
      </c>
      <c r="D677" s="11" t="s">
        <v>141</v>
      </c>
      <c r="E677" s="2">
        <f>E678</f>
        <v>2888112.0999999996</v>
      </c>
      <c r="F677" s="2">
        <f>F678</f>
        <v>2881425.01</v>
      </c>
      <c r="G677" s="2">
        <f t="shared" si="34"/>
        <v>99.76846154967463</v>
      </c>
    </row>
    <row r="678" spans="1:7" s="8" customFormat="1" ht="12.75">
      <c r="A678" s="24"/>
      <c r="B678" s="25"/>
      <c r="C678" s="25"/>
      <c r="D678" s="14" t="s">
        <v>24</v>
      </c>
      <c r="E678" s="15">
        <f>SUM(E679,E692,E697)</f>
        <v>2888112.0999999996</v>
      </c>
      <c r="F678" s="15">
        <f>SUM(F679,F692,F697)</f>
        <v>2881425.01</v>
      </c>
      <c r="G678" s="15">
        <f t="shared" si="34"/>
        <v>99.76846154967463</v>
      </c>
    </row>
    <row r="679" spans="1:7" s="8" customFormat="1" ht="25.5">
      <c r="A679" s="146" t="s">
        <v>303</v>
      </c>
      <c r="B679" s="158"/>
      <c r="C679" s="159"/>
      <c r="D679" s="16" t="s">
        <v>102</v>
      </c>
      <c r="E679" s="17">
        <f>SUM(E680,E689)</f>
        <v>185739</v>
      </c>
      <c r="F679" s="17">
        <f>SUM(F680,F689)</f>
        <v>179233.76</v>
      </c>
      <c r="G679" s="17">
        <f t="shared" si="34"/>
        <v>96.49764454422603</v>
      </c>
    </row>
    <row r="680" spans="1:7" s="8" customFormat="1" ht="38.25">
      <c r="A680" s="160"/>
      <c r="B680" s="161"/>
      <c r="C680" s="162"/>
      <c r="D680" s="16" t="s">
        <v>150</v>
      </c>
      <c r="E680" s="17">
        <f>SUM(E681,E684,E685,E686,E688,E687)</f>
        <v>166516</v>
      </c>
      <c r="F680" s="17">
        <f>SUM(F681,F684,F685,F686,F688,F687)</f>
        <v>161735.71000000002</v>
      </c>
      <c r="G680" s="17">
        <f t="shared" si="34"/>
        <v>97.12923082466551</v>
      </c>
    </row>
    <row r="681" spans="1:7" s="8" customFormat="1" ht="25.5">
      <c r="A681" s="160"/>
      <c r="B681" s="161"/>
      <c r="C681" s="162"/>
      <c r="D681" s="16" t="s">
        <v>225</v>
      </c>
      <c r="E681" s="17">
        <f>SUM(E682:E683)</f>
        <v>94959</v>
      </c>
      <c r="F681" s="17">
        <f>SUM(F682:F683)</f>
        <v>94904.46</v>
      </c>
      <c r="G681" s="17">
        <f t="shared" si="34"/>
        <v>99.94256468581177</v>
      </c>
    </row>
    <row r="682" spans="1:7" s="8" customFormat="1" ht="12.75">
      <c r="A682" s="160"/>
      <c r="B682" s="161"/>
      <c r="C682" s="162"/>
      <c r="D682" s="99" t="s">
        <v>223</v>
      </c>
      <c r="E682" s="17">
        <v>79529</v>
      </c>
      <c r="F682" s="17">
        <v>79478.27</v>
      </c>
      <c r="G682" s="17">
        <f t="shared" si="34"/>
        <v>99.93621194784292</v>
      </c>
    </row>
    <row r="683" spans="1:7" s="8" customFormat="1" ht="12.75">
      <c r="A683" s="160"/>
      <c r="B683" s="161"/>
      <c r="C683" s="162"/>
      <c r="D683" s="99" t="s">
        <v>224</v>
      </c>
      <c r="E683" s="17">
        <v>15430</v>
      </c>
      <c r="F683" s="17">
        <v>15426.19</v>
      </c>
      <c r="G683" s="17">
        <f t="shared" si="34"/>
        <v>99.9753078418665</v>
      </c>
    </row>
    <row r="684" spans="1:7" s="8" customFormat="1" ht="12.75">
      <c r="A684" s="160"/>
      <c r="B684" s="161"/>
      <c r="C684" s="162"/>
      <c r="D684" s="16" t="s">
        <v>183</v>
      </c>
      <c r="E684" s="17">
        <v>30509</v>
      </c>
      <c r="F684" s="17">
        <v>28418.74</v>
      </c>
      <c r="G684" s="17">
        <f t="shared" si="34"/>
        <v>93.14871021665738</v>
      </c>
    </row>
    <row r="685" spans="1:7" s="8" customFormat="1" ht="12.75">
      <c r="A685" s="160"/>
      <c r="B685" s="161"/>
      <c r="C685" s="162"/>
      <c r="D685" s="16" t="s">
        <v>184</v>
      </c>
      <c r="E685" s="17">
        <v>11735</v>
      </c>
      <c r="F685" s="17">
        <v>11698.77</v>
      </c>
      <c r="G685" s="17">
        <f t="shared" si="34"/>
        <v>99.69126544524926</v>
      </c>
    </row>
    <row r="686" spans="1:7" s="8" customFormat="1" ht="12.75">
      <c r="A686" s="160"/>
      <c r="B686" s="161"/>
      <c r="C686" s="162"/>
      <c r="D686" s="16" t="s">
        <v>226</v>
      </c>
      <c r="E686" s="17">
        <v>2318</v>
      </c>
      <c r="F686" s="17">
        <v>2316.07</v>
      </c>
      <c r="G686" s="17">
        <f t="shared" si="34"/>
        <v>99.91673856773082</v>
      </c>
    </row>
    <row r="687" spans="1:7" s="8" customFormat="1" ht="12.75">
      <c r="A687" s="160"/>
      <c r="B687" s="161"/>
      <c r="C687" s="162"/>
      <c r="D687" s="16" t="s">
        <v>426</v>
      </c>
      <c r="E687" s="17">
        <v>1595</v>
      </c>
      <c r="F687" s="17">
        <v>1590</v>
      </c>
      <c r="G687" s="17">
        <f t="shared" si="34"/>
        <v>99.68652037617555</v>
      </c>
    </row>
    <row r="688" spans="1:251" s="8" customFormat="1" ht="25.5">
      <c r="A688" s="160"/>
      <c r="B688" s="161"/>
      <c r="C688" s="162"/>
      <c r="D688" s="16" t="s">
        <v>425</v>
      </c>
      <c r="E688" s="17">
        <v>25400</v>
      </c>
      <c r="F688" s="17">
        <v>22807.67</v>
      </c>
      <c r="G688" s="17">
        <f t="shared" si="34"/>
        <v>89.79397637795276</v>
      </c>
      <c r="IQ688" s="100">
        <f>SUM(A688:IP688)</f>
        <v>48297.46397637795</v>
      </c>
    </row>
    <row r="689" spans="1:7" s="8" customFormat="1" ht="38.25">
      <c r="A689" s="160"/>
      <c r="B689" s="161"/>
      <c r="C689" s="162"/>
      <c r="D689" s="16" t="s">
        <v>145</v>
      </c>
      <c r="E689" s="17">
        <f>SUM(E690:E691)</f>
        <v>19223</v>
      </c>
      <c r="F689" s="17">
        <f>SUM(F690:F691)</f>
        <v>17498.05</v>
      </c>
      <c r="G689" s="17">
        <f t="shared" si="34"/>
        <v>91.02663476044322</v>
      </c>
    </row>
    <row r="690" spans="1:7" s="8" customFormat="1" ht="12.75">
      <c r="A690" s="160"/>
      <c r="B690" s="161"/>
      <c r="C690" s="162"/>
      <c r="D690" s="16" t="s">
        <v>182</v>
      </c>
      <c r="E690" s="17">
        <v>9423</v>
      </c>
      <c r="F690" s="17">
        <v>9422.01</v>
      </c>
      <c r="G690" s="17">
        <f t="shared" si="34"/>
        <v>99.98949379178606</v>
      </c>
    </row>
    <row r="691" spans="1:10" s="8" customFormat="1" ht="12.75">
      <c r="A691" s="160"/>
      <c r="B691" s="161"/>
      <c r="C691" s="162"/>
      <c r="D691" s="16" t="s">
        <v>115</v>
      </c>
      <c r="E691" s="17">
        <v>9800</v>
      </c>
      <c r="F691" s="17">
        <v>8076.04</v>
      </c>
      <c r="G691" s="17">
        <f t="shared" si="34"/>
        <v>82.40857142857143</v>
      </c>
      <c r="H691" s="8" t="s">
        <v>336</v>
      </c>
      <c r="I691" s="85">
        <v>8000</v>
      </c>
      <c r="J691" s="85">
        <v>7394.06</v>
      </c>
    </row>
    <row r="692" spans="1:7" s="8" customFormat="1" ht="25.5">
      <c r="A692" s="160"/>
      <c r="B692" s="161"/>
      <c r="C692" s="162"/>
      <c r="D692" s="16" t="s">
        <v>154</v>
      </c>
      <c r="E692" s="17">
        <f>SUM(E693:E696)</f>
        <v>2684173.0999999996</v>
      </c>
      <c r="F692" s="17">
        <f>SUM(F693:F696)</f>
        <v>2684023.99</v>
      </c>
      <c r="G692" s="17">
        <f t="shared" si="34"/>
        <v>99.99444484411235</v>
      </c>
    </row>
    <row r="693" spans="1:7" s="8" customFormat="1" ht="12.75">
      <c r="A693" s="160"/>
      <c r="B693" s="161"/>
      <c r="C693" s="162"/>
      <c r="D693" s="16" t="s">
        <v>182</v>
      </c>
      <c r="E693" s="17">
        <v>1907478.75</v>
      </c>
      <c r="F693" s="17">
        <v>1907334.32</v>
      </c>
      <c r="G693" s="17">
        <f t="shared" si="34"/>
        <v>99.99242822495401</v>
      </c>
    </row>
    <row r="694" spans="1:7" s="8" customFormat="1" ht="12.75">
      <c r="A694" s="160"/>
      <c r="B694" s="161"/>
      <c r="C694" s="162"/>
      <c r="D694" s="16" t="s">
        <v>129</v>
      </c>
      <c r="E694" s="17">
        <v>389963.05</v>
      </c>
      <c r="F694" s="17">
        <v>389959.07</v>
      </c>
      <c r="G694" s="17">
        <f t="shared" si="34"/>
        <v>99.99897939048329</v>
      </c>
    </row>
    <row r="695" spans="1:7" s="8" customFormat="1" ht="12.75">
      <c r="A695" s="160"/>
      <c r="B695" s="161"/>
      <c r="C695" s="162"/>
      <c r="D695" s="16" t="s">
        <v>222</v>
      </c>
      <c r="E695" s="17">
        <v>61776</v>
      </c>
      <c r="F695" s="17">
        <v>61776</v>
      </c>
      <c r="G695" s="17">
        <f t="shared" si="34"/>
        <v>100</v>
      </c>
    </row>
    <row r="696" spans="1:7" s="8" customFormat="1" ht="12.75">
      <c r="A696" s="160"/>
      <c r="B696" s="161"/>
      <c r="C696" s="162"/>
      <c r="D696" s="16" t="s">
        <v>427</v>
      </c>
      <c r="E696" s="17">
        <v>324955.3</v>
      </c>
      <c r="F696" s="17">
        <v>324954.6</v>
      </c>
      <c r="G696" s="17">
        <f t="shared" si="34"/>
        <v>99.99978458575687</v>
      </c>
    </row>
    <row r="697" spans="1:7" s="8" customFormat="1" ht="25.5">
      <c r="A697" s="160"/>
      <c r="B697" s="161"/>
      <c r="C697" s="162"/>
      <c r="D697" s="16" t="s">
        <v>153</v>
      </c>
      <c r="E697" s="17">
        <f>SUM(E698)</f>
        <v>18200</v>
      </c>
      <c r="F697" s="17">
        <f>SUM(F698)</f>
        <v>18167.26</v>
      </c>
      <c r="G697" s="17">
        <f t="shared" si="34"/>
        <v>99.82010989010988</v>
      </c>
    </row>
    <row r="698" spans="1:7" s="8" customFormat="1" ht="63.75">
      <c r="A698" s="163"/>
      <c r="B698" s="164"/>
      <c r="C698" s="165"/>
      <c r="D698" s="16" t="s">
        <v>156</v>
      </c>
      <c r="E698" s="17">
        <v>18200</v>
      </c>
      <c r="F698" s="17">
        <v>18167.26</v>
      </c>
      <c r="G698" s="17">
        <f t="shared" si="34"/>
        <v>99.82010989010988</v>
      </c>
    </row>
    <row r="699" spans="1:7" s="8" customFormat="1" ht="12.75">
      <c r="A699" s="4"/>
      <c r="B699" s="5"/>
      <c r="C699" s="5"/>
      <c r="D699" s="6"/>
      <c r="E699" s="7"/>
      <c r="F699" s="7"/>
      <c r="G699" s="7"/>
    </row>
    <row r="700" spans="1:7" s="3" customFormat="1" ht="127.5">
      <c r="A700" s="9"/>
      <c r="B700" s="10"/>
      <c r="C700" s="10">
        <v>85213</v>
      </c>
      <c r="D700" s="11" t="s">
        <v>83</v>
      </c>
      <c r="E700" s="2">
        <f aca="true" t="shared" si="37" ref="E700:F703">SUM(E701)</f>
        <v>37778</v>
      </c>
      <c r="F700" s="2">
        <f t="shared" si="37"/>
        <v>32118.67</v>
      </c>
      <c r="G700" s="2">
        <f t="shared" si="34"/>
        <v>85.0195087087723</v>
      </c>
    </row>
    <row r="701" spans="1:7" s="8" customFormat="1" ht="12.75">
      <c r="A701" s="12"/>
      <c r="B701" s="13"/>
      <c r="C701" s="13"/>
      <c r="D701" s="14" t="s">
        <v>24</v>
      </c>
      <c r="E701" s="15">
        <f t="shared" si="37"/>
        <v>37778</v>
      </c>
      <c r="F701" s="15">
        <f t="shared" si="37"/>
        <v>32118.67</v>
      </c>
      <c r="G701" s="15">
        <f t="shared" si="34"/>
        <v>85.0195087087723</v>
      </c>
    </row>
    <row r="702" spans="1:7" s="8" customFormat="1" ht="25.5">
      <c r="A702" s="146" t="s">
        <v>303</v>
      </c>
      <c r="B702" s="158"/>
      <c r="C702" s="159"/>
      <c r="D702" s="16" t="s">
        <v>102</v>
      </c>
      <c r="E702" s="17">
        <f t="shared" si="37"/>
        <v>37778</v>
      </c>
      <c r="F702" s="17">
        <f t="shared" si="37"/>
        <v>32118.67</v>
      </c>
      <c r="G702" s="17">
        <f t="shared" si="34"/>
        <v>85.0195087087723</v>
      </c>
    </row>
    <row r="703" spans="1:7" s="8" customFormat="1" ht="38.25">
      <c r="A703" s="160"/>
      <c r="B703" s="161"/>
      <c r="C703" s="162"/>
      <c r="D703" s="16" t="s">
        <v>181</v>
      </c>
      <c r="E703" s="17">
        <f t="shared" si="37"/>
        <v>37778</v>
      </c>
      <c r="F703" s="17">
        <f t="shared" si="37"/>
        <v>32118.67</v>
      </c>
      <c r="G703" s="17">
        <f t="shared" si="34"/>
        <v>85.0195087087723</v>
      </c>
    </row>
    <row r="704" spans="1:7" s="8" customFormat="1" ht="25.5">
      <c r="A704" s="163"/>
      <c r="B704" s="164"/>
      <c r="C704" s="165"/>
      <c r="D704" s="6" t="s">
        <v>130</v>
      </c>
      <c r="E704" s="7">
        <v>37778</v>
      </c>
      <c r="F704" s="7">
        <v>32118.67</v>
      </c>
      <c r="G704" s="7">
        <f t="shared" si="34"/>
        <v>85.0195087087723</v>
      </c>
    </row>
    <row r="705" spans="1:7" s="8" customFormat="1" ht="12.75">
      <c r="A705" s="4"/>
      <c r="B705" s="5"/>
      <c r="C705" s="5"/>
      <c r="D705" s="6"/>
      <c r="E705" s="7"/>
      <c r="F705" s="7"/>
      <c r="G705" s="7"/>
    </row>
    <row r="706" spans="1:7" s="3" customFormat="1" ht="51">
      <c r="A706" s="9"/>
      <c r="B706" s="10"/>
      <c r="C706" s="10">
        <v>85214</v>
      </c>
      <c r="D706" s="11" t="s">
        <v>73</v>
      </c>
      <c r="E706" s="2">
        <f aca="true" t="shared" si="38" ref="E706:F708">SUM(E707)</f>
        <v>433935.84</v>
      </c>
      <c r="F706" s="2">
        <f t="shared" si="38"/>
        <v>432574.01</v>
      </c>
      <c r="G706" s="2">
        <f t="shared" si="34"/>
        <v>99.68616789062641</v>
      </c>
    </row>
    <row r="707" spans="1:7" s="8" customFormat="1" ht="12.75">
      <c r="A707" s="12"/>
      <c r="B707" s="13"/>
      <c r="C707" s="13"/>
      <c r="D707" s="14" t="s">
        <v>24</v>
      </c>
      <c r="E707" s="48">
        <f t="shared" si="38"/>
        <v>433935.84</v>
      </c>
      <c r="F707" s="48">
        <f t="shared" si="38"/>
        <v>432574.01</v>
      </c>
      <c r="G707" s="48">
        <f t="shared" si="34"/>
        <v>99.68616789062641</v>
      </c>
    </row>
    <row r="708" spans="1:7" s="8" customFormat="1" ht="25.5">
      <c r="A708" s="146" t="s">
        <v>303</v>
      </c>
      <c r="B708" s="158"/>
      <c r="C708" s="159"/>
      <c r="D708" s="16" t="s">
        <v>147</v>
      </c>
      <c r="E708" s="33">
        <f t="shared" si="38"/>
        <v>433935.84</v>
      </c>
      <c r="F708" s="33">
        <f t="shared" si="38"/>
        <v>432574.01</v>
      </c>
      <c r="G708" s="33">
        <f t="shared" si="34"/>
        <v>99.68616789062641</v>
      </c>
    </row>
    <row r="709" spans="1:7" s="8" customFormat="1" ht="63.75">
      <c r="A709" s="163"/>
      <c r="B709" s="164"/>
      <c r="C709" s="165"/>
      <c r="D709" s="16" t="s">
        <v>428</v>
      </c>
      <c r="E709" s="17">
        <v>433935.84</v>
      </c>
      <c r="F709" s="17">
        <v>432574.01</v>
      </c>
      <c r="G709" s="17">
        <f t="shared" si="34"/>
        <v>99.68616789062641</v>
      </c>
    </row>
    <row r="710" spans="1:7" s="8" customFormat="1" ht="12.75">
      <c r="A710" s="4"/>
      <c r="B710" s="5"/>
      <c r="C710" s="5"/>
      <c r="D710" s="6"/>
      <c r="E710" s="7"/>
      <c r="F710" s="7"/>
      <c r="G710" s="7"/>
    </row>
    <row r="711" spans="1:7" s="3" customFormat="1" ht="12.75">
      <c r="A711" s="9"/>
      <c r="B711" s="10"/>
      <c r="C711" s="10">
        <v>85215</v>
      </c>
      <c r="D711" s="11" t="s">
        <v>33</v>
      </c>
      <c r="E711" s="2">
        <f>SUM(E712)</f>
        <v>288665.41</v>
      </c>
      <c r="F711" s="2">
        <f>SUM(F712)</f>
        <v>286305.51999999996</v>
      </c>
      <c r="G711" s="2">
        <f t="shared" si="34"/>
        <v>99.18248258424866</v>
      </c>
    </row>
    <row r="712" spans="1:7" s="8" customFormat="1" ht="12.75">
      <c r="A712" s="12"/>
      <c r="B712" s="13"/>
      <c r="C712" s="13"/>
      <c r="D712" s="14" t="s">
        <v>24</v>
      </c>
      <c r="E712" s="15">
        <f>SUM(E713,E716)</f>
        <v>288665.41</v>
      </c>
      <c r="F712" s="15">
        <f>SUM(F713,F716)</f>
        <v>286305.51999999996</v>
      </c>
      <c r="G712" s="15">
        <f t="shared" si="34"/>
        <v>99.18248258424866</v>
      </c>
    </row>
    <row r="713" spans="1:7" s="8" customFormat="1" ht="25.5">
      <c r="A713" s="146" t="s">
        <v>303</v>
      </c>
      <c r="B713" s="158"/>
      <c r="C713" s="159"/>
      <c r="D713" s="16" t="s">
        <v>102</v>
      </c>
      <c r="E713" s="17">
        <f>SUM(E714:E715)</f>
        <v>2042.37</v>
      </c>
      <c r="F713" s="17">
        <f>SUM(F714:F715)</f>
        <v>34.05</v>
      </c>
      <c r="G713" s="17">
        <f t="shared" si="34"/>
        <v>1.6671807752757823</v>
      </c>
    </row>
    <row r="714" spans="1:7" s="8" customFormat="1" ht="25.5">
      <c r="A714" s="160"/>
      <c r="B714" s="161"/>
      <c r="C714" s="162"/>
      <c r="D714" s="16" t="s">
        <v>105</v>
      </c>
      <c r="E714" s="17">
        <v>2000</v>
      </c>
      <c r="F714" s="17">
        <v>0</v>
      </c>
      <c r="G714" s="17">
        <f t="shared" si="34"/>
        <v>0</v>
      </c>
    </row>
    <row r="715" spans="1:7" s="8" customFormat="1" ht="38.25">
      <c r="A715" s="160"/>
      <c r="B715" s="161"/>
      <c r="C715" s="162"/>
      <c r="D715" s="16" t="s">
        <v>106</v>
      </c>
      <c r="E715" s="17">
        <v>42.37</v>
      </c>
      <c r="F715" s="17">
        <v>34.05</v>
      </c>
      <c r="G715" s="17">
        <f t="shared" si="34"/>
        <v>80.36346471560066</v>
      </c>
    </row>
    <row r="716" spans="1:7" s="8" customFormat="1" ht="25.5">
      <c r="A716" s="160"/>
      <c r="B716" s="161"/>
      <c r="C716" s="162"/>
      <c r="D716" s="16" t="s">
        <v>154</v>
      </c>
      <c r="E716" s="17">
        <f>E717</f>
        <v>286623.04</v>
      </c>
      <c r="F716" s="17">
        <f>F717</f>
        <v>286271.47</v>
      </c>
      <c r="G716" s="17">
        <f t="shared" si="34"/>
        <v>99.8773406352818</v>
      </c>
    </row>
    <row r="717" spans="1:7" s="8" customFormat="1" ht="12.75">
      <c r="A717" s="163"/>
      <c r="B717" s="164"/>
      <c r="C717" s="165"/>
      <c r="D717" s="16" t="s">
        <v>128</v>
      </c>
      <c r="E717" s="17">
        <v>286623.04</v>
      </c>
      <c r="F717" s="17">
        <v>286271.47</v>
      </c>
      <c r="G717" s="17">
        <f t="shared" si="34"/>
        <v>99.8773406352818</v>
      </c>
    </row>
    <row r="718" spans="1:7" s="8" customFormat="1" ht="12.75">
      <c r="A718" s="4"/>
      <c r="B718" s="5"/>
      <c r="C718" s="5"/>
      <c r="D718" s="6"/>
      <c r="E718" s="7"/>
      <c r="F718" s="7"/>
      <c r="G718" s="7"/>
    </row>
    <row r="719" spans="1:7" s="3" customFormat="1" ht="12.75">
      <c r="A719" s="9"/>
      <c r="B719" s="10"/>
      <c r="C719" s="10" t="s">
        <v>131</v>
      </c>
      <c r="D719" s="11" t="s">
        <v>132</v>
      </c>
      <c r="E719" s="2">
        <f aca="true" t="shared" si="39" ref="E719:F721">SUM(E720)</f>
        <v>210829</v>
      </c>
      <c r="F719" s="2">
        <f t="shared" si="39"/>
        <v>203903.09</v>
      </c>
      <c r="G719" s="2">
        <f t="shared" si="34"/>
        <v>96.71491587969398</v>
      </c>
    </row>
    <row r="720" spans="1:7" s="8" customFormat="1" ht="12.75">
      <c r="A720" s="12"/>
      <c r="B720" s="13"/>
      <c r="C720" s="13"/>
      <c r="D720" s="14" t="s">
        <v>24</v>
      </c>
      <c r="E720" s="15">
        <f t="shared" si="39"/>
        <v>210829</v>
      </c>
      <c r="F720" s="15">
        <f t="shared" si="39"/>
        <v>203903.09</v>
      </c>
      <c r="G720" s="15">
        <f t="shared" si="34"/>
        <v>96.71491587969398</v>
      </c>
    </row>
    <row r="721" spans="1:7" s="8" customFormat="1" ht="25.5">
      <c r="A721" s="146" t="s">
        <v>303</v>
      </c>
      <c r="B721" s="158"/>
      <c r="C721" s="159"/>
      <c r="D721" s="16" t="s">
        <v>147</v>
      </c>
      <c r="E721" s="17">
        <f t="shared" si="39"/>
        <v>210829</v>
      </c>
      <c r="F721" s="17">
        <f t="shared" si="39"/>
        <v>203903.09</v>
      </c>
      <c r="G721" s="17">
        <f t="shared" si="34"/>
        <v>96.71491587969398</v>
      </c>
    </row>
    <row r="722" spans="1:7" s="8" customFormat="1" ht="12.75">
      <c r="A722" s="163"/>
      <c r="B722" s="164"/>
      <c r="C722" s="165"/>
      <c r="D722" s="6" t="s">
        <v>128</v>
      </c>
      <c r="E722" s="7">
        <v>210829</v>
      </c>
      <c r="F722" s="7">
        <v>203903.09</v>
      </c>
      <c r="G722" s="7">
        <f t="shared" si="34"/>
        <v>96.71491587969398</v>
      </c>
    </row>
    <row r="723" spans="1:7" s="8" customFormat="1" ht="12.75">
      <c r="A723" s="4"/>
      <c r="B723" s="5"/>
      <c r="C723" s="5"/>
      <c r="D723" s="6"/>
      <c r="E723" s="7"/>
      <c r="F723" s="7"/>
      <c r="G723" s="7"/>
    </row>
    <row r="724" spans="1:7" s="3" customFormat="1" ht="25.5">
      <c r="A724" s="9"/>
      <c r="B724" s="10"/>
      <c r="C724" s="10">
        <v>85219</v>
      </c>
      <c r="D724" s="11" t="s">
        <v>35</v>
      </c>
      <c r="E724" s="2">
        <f>SUM(E725)</f>
        <v>1008347.26</v>
      </c>
      <c r="F724" s="2">
        <f>SUM(F725)</f>
        <v>987687.77</v>
      </c>
      <c r="G724" s="2">
        <f t="shared" si="34"/>
        <v>97.95115325646842</v>
      </c>
    </row>
    <row r="725" spans="1:7" s="8" customFormat="1" ht="12.75">
      <c r="A725" s="12"/>
      <c r="B725" s="13"/>
      <c r="C725" s="13"/>
      <c r="D725" s="14" t="s">
        <v>24</v>
      </c>
      <c r="E725" s="15">
        <f>SUM(E726,E729)</f>
        <v>1008347.26</v>
      </c>
      <c r="F725" s="15">
        <f>SUM(F726,F729)</f>
        <v>987687.77</v>
      </c>
      <c r="G725" s="15">
        <f aca="true" t="shared" si="40" ref="G725:G828">F725*100/E725</f>
        <v>97.95115325646842</v>
      </c>
    </row>
    <row r="726" spans="1:7" s="8" customFormat="1" ht="25.5">
      <c r="A726" s="146" t="s">
        <v>303</v>
      </c>
      <c r="B726" s="158"/>
      <c r="C726" s="159"/>
      <c r="D726" s="16" t="s">
        <v>102</v>
      </c>
      <c r="E726" s="17">
        <f>SUM(E727:E728)</f>
        <v>1004137.26</v>
      </c>
      <c r="F726" s="17">
        <f>SUM(F727:F728)</f>
        <v>983825.79</v>
      </c>
      <c r="G726" s="17">
        <f t="shared" si="40"/>
        <v>97.97722175950328</v>
      </c>
    </row>
    <row r="727" spans="1:7" s="8" customFormat="1" ht="63.75">
      <c r="A727" s="160"/>
      <c r="B727" s="161"/>
      <c r="C727" s="162"/>
      <c r="D727" s="16" t="s">
        <v>429</v>
      </c>
      <c r="E727" s="17">
        <v>878211</v>
      </c>
      <c r="F727" s="17">
        <v>866437.16</v>
      </c>
      <c r="G727" s="17">
        <f t="shared" si="40"/>
        <v>98.65933813172461</v>
      </c>
    </row>
    <row r="728" spans="1:7" s="8" customFormat="1" ht="38.25">
      <c r="A728" s="160"/>
      <c r="B728" s="161"/>
      <c r="C728" s="162"/>
      <c r="D728" s="16" t="s">
        <v>106</v>
      </c>
      <c r="E728" s="17">
        <v>125926.26</v>
      </c>
      <c r="F728" s="17">
        <v>117388.63</v>
      </c>
      <c r="G728" s="17">
        <f t="shared" si="40"/>
        <v>93.22013533952331</v>
      </c>
    </row>
    <row r="729" spans="1:7" s="8" customFormat="1" ht="25.5">
      <c r="A729" s="163"/>
      <c r="B729" s="164"/>
      <c r="C729" s="165"/>
      <c r="D729" s="101" t="s">
        <v>121</v>
      </c>
      <c r="E729" s="17">
        <v>4210</v>
      </c>
      <c r="F729" s="17">
        <v>3861.98</v>
      </c>
      <c r="G729" s="17">
        <f t="shared" si="40"/>
        <v>91.73349168646081</v>
      </c>
    </row>
    <row r="730" spans="1:7" s="8" customFormat="1" ht="12.75">
      <c r="A730" s="4"/>
      <c r="B730" s="5"/>
      <c r="C730" s="5"/>
      <c r="D730" s="6"/>
      <c r="E730" s="7"/>
      <c r="F730" s="7"/>
      <c r="G730" s="7"/>
    </row>
    <row r="731" spans="1:7" s="19" customFormat="1" ht="38.25">
      <c r="A731" s="9"/>
      <c r="B731" s="10"/>
      <c r="C731" s="10" t="s">
        <v>78</v>
      </c>
      <c r="D731" s="11" t="s">
        <v>79</v>
      </c>
      <c r="E731" s="2">
        <f aca="true" t="shared" si="41" ref="E731:F733">SUM(E732)</f>
        <v>42395</v>
      </c>
      <c r="F731" s="2">
        <f t="shared" si="41"/>
        <v>42113.36</v>
      </c>
      <c r="G731" s="2">
        <f t="shared" si="40"/>
        <v>99.33567637693125</v>
      </c>
    </row>
    <row r="732" spans="1:7" s="8" customFormat="1" ht="12.75">
      <c r="A732" s="12"/>
      <c r="B732" s="13"/>
      <c r="C732" s="13"/>
      <c r="D732" s="14" t="s">
        <v>24</v>
      </c>
      <c r="E732" s="15">
        <f t="shared" si="41"/>
        <v>42395</v>
      </c>
      <c r="F732" s="15">
        <f t="shared" si="41"/>
        <v>42113.36</v>
      </c>
      <c r="G732" s="15">
        <f t="shared" si="40"/>
        <v>99.33567637693125</v>
      </c>
    </row>
    <row r="733" spans="1:7" s="8" customFormat="1" ht="25.5">
      <c r="A733" s="146" t="s">
        <v>303</v>
      </c>
      <c r="B733" s="158"/>
      <c r="C733" s="159"/>
      <c r="D733" s="16" t="s">
        <v>102</v>
      </c>
      <c r="E733" s="17">
        <f t="shared" si="41"/>
        <v>42395</v>
      </c>
      <c r="F733" s="17">
        <f t="shared" si="41"/>
        <v>42113.36</v>
      </c>
      <c r="G733" s="17">
        <f t="shared" si="40"/>
        <v>99.33567637693125</v>
      </c>
    </row>
    <row r="734" spans="1:7" s="8" customFormat="1" ht="25.5">
      <c r="A734" s="163"/>
      <c r="B734" s="164"/>
      <c r="C734" s="165"/>
      <c r="D734" s="16" t="s">
        <v>105</v>
      </c>
      <c r="E734" s="17">
        <v>42395</v>
      </c>
      <c r="F734" s="17">
        <v>42113.36</v>
      </c>
      <c r="G734" s="17">
        <f t="shared" si="40"/>
        <v>99.33567637693125</v>
      </c>
    </row>
    <row r="735" spans="1:7" s="8" customFormat="1" ht="12.75">
      <c r="A735" s="4"/>
      <c r="B735" s="5"/>
      <c r="C735" s="5"/>
      <c r="D735" s="6"/>
      <c r="E735" s="7"/>
      <c r="F735" s="7"/>
      <c r="G735" s="7"/>
    </row>
    <row r="736" spans="1:7" s="3" customFormat="1" ht="12.75">
      <c r="A736" s="9"/>
      <c r="B736" s="10"/>
      <c r="C736" s="10">
        <v>85295</v>
      </c>
      <c r="D736" s="11" t="s">
        <v>23</v>
      </c>
      <c r="E736" s="2">
        <f>E737</f>
        <v>326974.74</v>
      </c>
      <c r="F736" s="2">
        <f>F737</f>
        <v>321356.78</v>
      </c>
      <c r="G736" s="2">
        <f t="shared" si="40"/>
        <v>98.28183669478567</v>
      </c>
    </row>
    <row r="737" spans="1:7" s="8" customFormat="1" ht="12.75">
      <c r="A737" s="12"/>
      <c r="B737" s="13"/>
      <c r="C737" s="13"/>
      <c r="D737" s="14" t="s">
        <v>24</v>
      </c>
      <c r="E737" s="15">
        <f>SUM(E738,E740,E744,E747)</f>
        <v>326974.74</v>
      </c>
      <c r="F737" s="15">
        <f>SUM(F738,F740,F744,F747)</f>
        <v>321356.78</v>
      </c>
      <c r="G737" s="15">
        <f t="shared" si="40"/>
        <v>98.28183669478567</v>
      </c>
    </row>
    <row r="738" spans="1:7" s="8" customFormat="1" ht="25.5">
      <c r="A738" s="146" t="s">
        <v>303</v>
      </c>
      <c r="B738" s="158"/>
      <c r="C738" s="159"/>
      <c r="D738" s="16" t="s">
        <v>147</v>
      </c>
      <c r="E738" s="17">
        <f>SUM(E739)</f>
        <v>159000</v>
      </c>
      <c r="F738" s="17">
        <f>SUM(F739)</f>
        <v>155388.6</v>
      </c>
      <c r="G738" s="17">
        <f t="shared" si="40"/>
        <v>97.72867924528302</v>
      </c>
    </row>
    <row r="739" spans="1:10" s="8" customFormat="1" ht="12.75">
      <c r="A739" s="160"/>
      <c r="B739" s="161"/>
      <c r="C739" s="162"/>
      <c r="D739" s="6" t="s">
        <v>128</v>
      </c>
      <c r="E739" s="7">
        <v>159000</v>
      </c>
      <c r="F739" s="7">
        <v>155388.6</v>
      </c>
      <c r="G739" s="7">
        <f t="shared" si="40"/>
        <v>97.72867924528302</v>
      </c>
      <c r="H739" s="8" t="s">
        <v>336</v>
      </c>
      <c r="I739" s="85">
        <v>15000</v>
      </c>
      <c r="J739" s="85">
        <v>11388.6</v>
      </c>
    </row>
    <row r="740" spans="1:7" s="8" customFormat="1" ht="25.5">
      <c r="A740" s="160"/>
      <c r="B740" s="161"/>
      <c r="C740" s="162"/>
      <c r="D740" s="16" t="s">
        <v>103</v>
      </c>
      <c r="E740" s="17">
        <f>SUM(E741,E743)</f>
        <v>5274</v>
      </c>
      <c r="F740" s="17">
        <f>SUM(F741,F743)</f>
        <v>3759.84</v>
      </c>
      <c r="G740" s="17">
        <f t="shared" si="40"/>
        <v>71.2901023890785</v>
      </c>
    </row>
    <row r="741" spans="1:7" s="8" customFormat="1" ht="38.25">
      <c r="A741" s="160"/>
      <c r="B741" s="161"/>
      <c r="C741" s="162"/>
      <c r="D741" s="16" t="s">
        <v>193</v>
      </c>
      <c r="E741" s="17">
        <f>SUM(E742)</f>
        <v>274</v>
      </c>
      <c r="F741" s="17">
        <f>SUM(F742)</f>
        <v>235.84</v>
      </c>
      <c r="G741" s="17">
        <f t="shared" si="40"/>
        <v>86.07299270072993</v>
      </c>
    </row>
    <row r="742" spans="1:7" s="8" customFormat="1" ht="12.75">
      <c r="A742" s="160"/>
      <c r="B742" s="161"/>
      <c r="C742" s="162"/>
      <c r="D742" s="16" t="s">
        <v>375</v>
      </c>
      <c r="E742" s="17">
        <v>274</v>
      </c>
      <c r="F742" s="17">
        <v>235.84</v>
      </c>
      <c r="G742" s="17">
        <f t="shared" si="40"/>
        <v>86.07299270072993</v>
      </c>
    </row>
    <row r="743" spans="1:7" s="8" customFormat="1" ht="38.25">
      <c r="A743" s="160"/>
      <c r="B743" s="161"/>
      <c r="C743" s="162"/>
      <c r="D743" s="16" t="s">
        <v>159</v>
      </c>
      <c r="E743" s="17">
        <v>5000</v>
      </c>
      <c r="F743" s="17">
        <v>3524</v>
      </c>
      <c r="G743" s="17">
        <f t="shared" si="40"/>
        <v>70.48</v>
      </c>
    </row>
    <row r="744" spans="1:7" s="8" customFormat="1" ht="25.5">
      <c r="A744" s="160"/>
      <c r="B744" s="161"/>
      <c r="C744" s="162"/>
      <c r="D744" s="16" t="s">
        <v>153</v>
      </c>
      <c r="E744" s="17">
        <f>SUM(E745:E746)</f>
        <v>30500</v>
      </c>
      <c r="F744" s="17">
        <f>SUM(F745:F746)</f>
        <v>30500</v>
      </c>
      <c r="G744" s="17">
        <f t="shared" si="40"/>
        <v>100</v>
      </c>
    </row>
    <row r="745" spans="1:7" s="8" customFormat="1" ht="51">
      <c r="A745" s="160"/>
      <c r="B745" s="161"/>
      <c r="C745" s="162"/>
      <c r="D745" s="16" t="s">
        <v>287</v>
      </c>
      <c r="E745" s="17">
        <v>30000</v>
      </c>
      <c r="F745" s="17">
        <v>30000</v>
      </c>
      <c r="G745" s="17">
        <f t="shared" si="40"/>
        <v>100</v>
      </c>
    </row>
    <row r="746" spans="1:7" s="8" customFormat="1" ht="63.75">
      <c r="A746" s="160"/>
      <c r="B746" s="161"/>
      <c r="C746" s="162"/>
      <c r="D746" s="16" t="s">
        <v>339</v>
      </c>
      <c r="E746" s="17">
        <v>500</v>
      </c>
      <c r="F746" s="17">
        <v>500</v>
      </c>
      <c r="G746" s="17">
        <f t="shared" si="40"/>
        <v>100</v>
      </c>
    </row>
    <row r="747" spans="1:7" s="8" customFormat="1" ht="102">
      <c r="A747" s="160"/>
      <c r="B747" s="161"/>
      <c r="C747" s="162"/>
      <c r="D747" s="6" t="s">
        <v>373</v>
      </c>
      <c r="E747" s="7">
        <f>SUM(E748)</f>
        <v>132200.74</v>
      </c>
      <c r="F747" s="7">
        <f>SUM(F748)</f>
        <v>131708.34</v>
      </c>
      <c r="G747" s="7">
        <f t="shared" si="40"/>
        <v>99.62753612423047</v>
      </c>
    </row>
    <row r="748" spans="1:7" s="8" customFormat="1" ht="25.5">
      <c r="A748" s="163"/>
      <c r="B748" s="164"/>
      <c r="C748" s="165"/>
      <c r="D748" s="6" t="s">
        <v>374</v>
      </c>
      <c r="E748" s="7">
        <v>132200.74</v>
      </c>
      <c r="F748" s="7">
        <v>131708.34</v>
      </c>
      <c r="G748" s="7">
        <f t="shared" si="40"/>
        <v>99.62753612423047</v>
      </c>
    </row>
    <row r="749" spans="1:7" s="8" customFormat="1" ht="12.75">
      <c r="A749" s="27"/>
      <c r="B749" s="28"/>
      <c r="C749" s="28"/>
      <c r="D749" s="16"/>
      <c r="E749" s="17"/>
      <c r="F749" s="17"/>
      <c r="G749" s="17"/>
    </row>
    <row r="750" spans="1:7" s="8" customFormat="1" ht="25.5">
      <c r="A750" s="38" t="s">
        <v>89</v>
      </c>
      <c r="B750" s="39">
        <v>854</v>
      </c>
      <c r="C750" s="39"/>
      <c r="D750" s="40" t="s">
        <v>15</v>
      </c>
      <c r="E750" s="41">
        <f>SUM(E752,E815,E797,E780,E775)</f>
        <v>399999</v>
      </c>
      <c r="F750" s="41">
        <f>SUM(F752,F815,F797,F780,F775)</f>
        <v>337771.26</v>
      </c>
      <c r="G750" s="41">
        <f t="shared" si="40"/>
        <v>84.44302610756527</v>
      </c>
    </row>
    <row r="751" spans="1:7" s="8" customFormat="1" ht="12.75">
      <c r="A751" s="77"/>
      <c r="B751" s="78"/>
      <c r="C751" s="5"/>
      <c r="D751" s="6"/>
      <c r="E751" s="7"/>
      <c r="F751" s="7"/>
      <c r="G751" s="7"/>
    </row>
    <row r="752" spans="1:7" s="3" customFormat="1" ht="12.75">
      <c r="A752" s="9"/>
      <c r="B752" s="10"/>
      <c r="C752" s="10">
        <v>85401</v>
      </c>
      <c r="D752" s="11" t="s">
        <v>60</v>
      </c>
      <c r="E752" s="2">
        <f>SUM(E753)</f>
        <v>285578</v>
      </c>
      <c r="F752" s="2">
        <f>SUM(F753)</f>
        <v>269471.05</v>
      </c>
      <c r="G752" s="2">
        <f t="shared" si="40"/>
        <v>94.35987716140599</v>
      </c>
    </row>
    <row r="753" spans="1:7" s="8" customFormat="1" ht="12.75">
      <c r="A753" s="12"/>
      <c r="B753" s="13"/>
      <c r="C753" s="13"/>
      <c r="D753" s="14" t="s">
        <v>24</v>
      </c>
      <c r="E753" s="15">
        <f>SUM(E754,E757)</f>
        <v>285578</v>
      </c>
      <c r="F753" s="15">
        <f>SUM(F754,F757)</f>
        <v>269471.05</v>
      </c>
      <c r="G753" s="15">
        <f t="shared" si="40"/>
        <v>94.35987716140599</v>
      </c>
    </row>
    <row r="754" spans="1:7" s="8" customFormat="1" ht="25.5">
      <c r="A754" s="146" t="s">
        <v>303</v>
      </c>
      <c r="B754" s="158"/>
      <c r="C754" s="159"/>
      <c r="D754" s="16" t="s">
        <v>102</v>
      </c>
      <c r="E754" s="17">
        <f>SUM(E755:E756)</f>
        <v>279413</v>
      </c>
      <c r="F754" s="17">
        <f>SUM(F755:F756)</f>
        <v>263769.5</v>
      </c>
      <c r="G754" s="17">
        <f t="shared" si="40"/>
        <v>94.40129843636481</v>
      </c>
    </row>
    <row r="755" spans="1:7" s="8" customFormat="1" ht="25.5">
      <c r="A755" s="160"/>
      <c r="B755" s="161"/>
      <c r="C755" s="162"/>
      <c r="D755" s="16" t="s">
        <v>105</v>
      </c>
      <c r="E755" s="17">
        <f>SUM(E764,E771)</f>
        <v>255373</v>
      </c>
      <c r="F755" s="17">
        <f>SUM(F764,F771)</f>
        <v>242488.63</v>
      </c>
      <c r="G755" s="17">
        <f t="shared" si="40"/>
        <v>94.95468589083418</v>
      </c>
    </row>
    <row r="756" spans="1:7" s="8" customFormat="1" ht="38.25">
      <c r="A756" s="160"/>
      <c r="B756" s="161"/>
      <c r="C756" s="162"/>
      <c r="D756" s="16" t="s">
        <v>106</v>
      </c>
      <c r="E756" s="17">
        <f>SUM(E765,E772,)</f>
        <v>24040</v>
      </c>
      <c r="F756" s="17">
        <f>SUM(F765,F772,)</f>
        <v>21280.87</v>
      </c>
      <c r="G756" s="17">
        <f t="shared" si="40"/>
        <v>88.5227537437604</v>
      </c>
    </row>
    <row r="757" spans="1:7" s="8" customFormat="1" ht="25.5">
      <c r="A757" s="163"/>
      <c r="B757" s="164"/>
      <c r="C757" s="165"/>
      <c r="D757" s="16" t="s">
        <v>121</v>
      </c>
      <c r="E757" s="17">
        <f>SUM(,E766,E773)</f>
        <v>6165</v>
      </c>
      <c r="F757" s="17">
        <f>SUM(,F766,F773)</f>
        <v>5701.55</v>
      </c>
      <c r="G757" s="17">
        <f t="shared" si="40"/>
        <v>92.48256285482563</v>
      </c>
    </row>
    <row r="758" spans="1:7" s="8" customFormat="1" ht="12.75">
      <c r="A758" s="27"/>
      <c r="B758" s="28"/>
      <c r="C758" s="28"/>
      <c r="D758" s="16"/>
      <c r="E758" s="17"/>
      <c r="F758" s="17"/>
      <c r="G758" s="17"/>
    </row>
    <row r="759" spans="1:7" s="8" customFormat="1" ht="25.5">
      <c r="A759" s="27"/>
      <c r="B759" s="28"/>
      <c r="C759" s="28"/>
      <c r="D759" s="91" t="s">
        <v>173</v>
      </c>
      <c r="E759" s="17"/>
      <c r="F759" s="17"/>
      <c r="G759" s="17"/>
    </row>
    <row r="760" spans="1:7" s="8" customFormat="1" ht="12.75">
      <c r="A760" s="27"/>
      <c r="B760" s="28"/>
      <c r="C760" s="28"/>
      <c r="D760" s="16"/>
      <c r="E760" s="17"/>
      <c r="F760" s="17"/>
      <c r="G760" s="17"/>
    </row>
    <row r="761" spans="1:7" s="8" customFormat="1" ht="38.25">
      <c r="A761" s="81"/>
      <c r="B761" s="82"/>
      <c r="C761" s="82"/>
      <c r="D761" s="83" t="s">
        <v>170</v>
      </c>
      <c r="E761" s="84">
        <f>SUM(E762)</f>
        <v>129440</v>
      </c>
      <c r="F761" s="84">
        <f>SUM(F762)</f>
        <v>120468.33</v>
      </c>
      <c r="G761" s="84">
        <f t="shared" si="40"/>
        <v>93.06885815822002</v>
      </c>
    </row>
    <row r="762" spans="1:7" s="8" customFormat="1" ht="12.75">
      <c r="A762" s="12"/>
      <c r="B762" s="13"/>
      <c r="C762" s="13"/>
      <c r="D762" s="14" t="s">
        <v>24</v>
      </c>
      <c r="E762" s="15">
        <f>SUM(E763,E766)</f>
        <v>129440</v>
      </c>
      <c r="F762" s="15">
        <f>SUM(F763,F766)</f>
        <v>120468.33</v>
      </c>
      <c r="G762" s="15">
        <f t="shared" si="40"/>
        <v>93.06885815822002</v>
      </c>
    </row>
    <row r="763" spans="1:7" s="8" customFormat="1" ht="25.5">
      <c r="A763" s="146" t="s">
        <v>303</v>
      </c>
      <c r="B763" s="158"/>
      <c r="C763" s="159"/>
      <c r="D763" s="16" t="s">
        <v>102</v>
      </c>
      <c r="E763" s="17">
        <f>SUM(E764:E765)</f>
        <v>123640</v>
      </c>
      <c r="F763" s="17">
        <f>SUM(F764:F765)</f>
        <v>114766.78</v>
      </c>
      <c r="G763" s="17">
        <f t="shared" si="40"/>
        <v>92.82334196053057</v>
      </c>
    </row>
    <row r="764" spans="1:7" s="8" customFormat="1" ht="25.5">
      <c r="A764" s="160"/>
      <c r="B764" s="161"/>
      <c r="C764" s="162"/>
      <c r="D764" s="16" t="s">
        <v>105</v>
      </c>
      <c r="E764" s="17">
        <v>109600</v>
      </c>
      <c r="F764" s="17">
        <v>102044.07</v>
      </c>
      <c r="G764" s="17">
        <f t="shared" si="40"/>
        <v>93.10590328467153</v>
      </c>
    </row>
    <row r="765" spans="1:7" s="8" customFormat="1" ht="38.25">
      <c r="A765" s="160"/>
      <c r="B765" s="161"/>
      <c r="C765" s="162"/>
      <c r="D765" s="16" t="s">
        <v>106</v>
      </c>
      <c r="E765" s="17">
        <v>14040</v>
      </c>
      <c r="F765" s="17">
        <v>12722.71</v>
      </c>
      <c r="G765" s="17">
        <f t="shared" si="40"/>
        <v>90.61759259259259</v>
      </c>
    </row>
    <row r="766" spans="1:7" s="8" customFormat="1" ht="25.5">
      <c r="A766" s="163"/>
      <c r="B766" s="164"/>
      <c r="C766" s="165"/>
      <c r="D766" s="16" t="s">
        <v>121</v>
      </c>
      <c r="E766" s="17">
        <v>5800</v>
      </c>
      <c r="F766" s="17">
        <v>5701.55</v>
      </c>
      <c r="G766" s="17">
        <f t="shared" si="40"/>
        <v>98.30258620689655</v>
      </c>
    </row>
    <row r="767" spans="1:7" s="8" customFormat="1" ht="12.75">
      <c r="A767" s="27"/>
      <c r="B767" s="28"/>
      <c r="C767" s="28"/>
      <c r="D767" s="16"/>
      <c r="E767" s="17"/>
      <c r="F767" s="17"/>
      <c r="G767" s="17"/>
    </row>
    <row r="768" spans="1:7" s="8" customFormat="1" ht="25.5">
      <c r="A768" s="81"/>
      <c r="B768" s="82"/>
      <c r="C768" s="82"/>
      <c r="D768" s="83" t="s">
        <v>205</v>
      </c>
      <c r="E768" s="84">
        <f>SUM(E769)</f>
        <v>156138</v>
      </c>
      <c r="F768" s="84">
        <f>SUM(F769)</f>
        <v>149002.72</v>
      </c>
      <c r="G768" s="84">
        <f t="shared" si="40"/>
        <v>95.43014512802777</v>
      </c>
    </row>
    <row r="769" spans="1:7" s="8" customFormat="1" ht="12.75">
      <c r="A769" s="12"/>
      <c r="B769" s="13"/>
      <c r="C769" s="13"/>
      <c r="D769" s="14" t="s">
        <v>24</v>
      </c>
      <c r="E769" s="15">
        <f>SUM(E770,E773)</f>
        <v>156138</v>
      </c>
      <c r="F769" s="15">
        <f>SUM(F770,F773)</f>
        <v>149002.72</v>
      </c>
      <c r="G769" s="15">
        <f t="shared" si="40"/>
        <v>95.43014512802777</v>
      </c>
    </row>
    <row r="770" spans="1:7" s="8" customFormat="1" ht="25.5">
      <c r="A770" s="146" t="s">
        <v>303</v>
      </c>
      <c r="B770" s="158"/>
      <c r="C770" s="159"/>
      <c r="D770" s="16" t="s">
        <v>102</v>
      </c>
      <c r="E770" s="17">
        <f>SUM(E771:E772)</f>
        <v>155773</v>
      </c>
      <c r="F770" s="17">
        <f>SUM(F771:F772)</f>
        <v>149002.72</v>
      </c>
      <c r="G770" s="17">
        <f t="shared" si="40"/>
        <v>95.65375257586359</v>
      </c>
    </row>
    <row r="771" spans="1:7" s="8" customFormat="1" ht="25.5">
      <c r="A771" s="160"/>
      <c r="B771" s="161"/>
      <c r="C771" s="162"/>
      <c r="D771" s="16" t="s">
        <v>105</v>
      </c>
      <c r="E771" s="17">
        <v>145773</v>
      </c>
      <c r="F771" s="17">
        <v>140444.56</v>
      </c>
      <c r="G771" s="17">
        <f t="shared" si="40"/>
        <v>96.3447003217331</v>
      </c>
    </row>
    <row r="772" spans="1:7" s="8" customFormat="1" ht="38.25">
      <c r="A772" s="160"/>
      <c r="B772" s="161"/>
      <c r="C772" s="162"/>
      <c r="D772" s="16" t="s">
        <v>106</v>
      </c>
      <c r="E772" s="17">
        <v>10000</v>
      </c>
      <c r="F772" s="17">
        <v>8558.16</v>
      </c>
      <c r="G772" s="17">
        <f t="shared" si="40"/>
        <v>85.5816</v>
      </c>
    </row>
    <row r="773" spans="1:7" s="8" customFormat="1" ht="25.5">
      <c r="A773" s="163"/>
      <c r="B773" s="164"/>
      <c r="C773" s="165"/>
      <c r="D773" s="16" t="s">
        <v>121</v>
      </c>
      <c r="E773" s="17">
        <v>365</v>
      </c>
      <c r="F773" s="17">
        <v>0</v>
      </c>
      <c r="G773" s="17">
        <f t="shared" si="40"/>
        <v>0</v>
      </c>
    </row>
    <row r="774" spans="1:7" s="8" customFormat="1" ht="12.75">
      <c r="A774" s="27"/>
      <c r="B774" s="28"/>
      <c r="C774" s="28"/>
      <c r="D774" s="16"/>
      <c r="E774" s="17"/>
      <c r="F774" s="17"/>
      <c r="G774" s="17"/>
    </row>
    <row r="775" spans="1:7" s="34" customFormat="1" ht="25.5">
      <c r="A775" s="20"/>
      <c r="B775" s="21"/>
      <c r="C775" s="21" t="s">
        <v>420</v>
      </c>
      <c r="D775" s="22" t="s">
        <v>421</v>
      </c>
      <c r="E775" s="23">
        <f aca="true" t="shared" si="42" ref="E775:F777">SUM(E776)</f>
        <v>400</v>
      </c>
      <c r="F775" s="23">
        <f t="shared" si="42"/>
        <v>0</v>
      </c>
      <c r="G775" s="23">
        <f t="shared" si="40"/>
        <v>0</v>
      </c>
    </row>
    <row r="776" spans="1:7" s="46" customFormat="1" ht="12.75">
      <c r="A776" s="65"/>
      <c r="B776" s="66"/>
      <c r="C776" s="66"/>
      <c r="D776" s="67" t="s">
        <v>24</v>
      </c>
      <c r="E776" s="68">
        <f t="shared" si="42"/>
        <v>400</v>
      </c>
      <c r="F776" s="68">
        <f t="shared" si="42"/>
        <v>0</v>
      </c>
      <c r="G776" s="68">
        <f t="shared" si="40"/>
        <v>0</v>
      </c>
    </row>
    <row r="777" spans="1:7" s="46" customFormat="1" ht="25.5">
      <c r="A777" s="147" t="s">
        <v>303</v>
      </c>
      <c r="B777" s="148"/>
      <c r="C777" s="149"/>
      <c r="D777" s="53" t="s">
        <v>102</v>
      </c>
      <c r="E777" s="58">
        <f t="shared" si="42"/>
        <v>400</v>
      </c>
      <c r="F777" s="58">
        <f t="shared" si="42"/>
        <v>0</v>
      </c>
      <c r="G777" s="58">
        <f t="shared" si="40"/>
        <v>0</v>
      </c>
    </row>
    <row r="778" spans="1:7" s="46" customFormat="1" ht="38.25">
      <c r="A778" s="150"/>
      <c r="B778" s="151"/>
      <c r="C778" s="152"/>
      <c r="D778" s="53" t="s">
        <v>107</v>
      </c>
      <c r="E778" s="58">
        <v>400</v>
      </c>
      <c r="F778" s="58">
        <v>0</v>
      </c>
      <c r="G778" s="58">
        <f t="shared" si="40"/>
        <v>0</v>
      </c>
    </row>
    <row r="779" spans="1:7" s="46" customFormat="1" ht="12.75">
      <c r="A779" s="51"/>
      <c r="B779" s="52"/>
      <c r="C779" s="52"/>
      <c r="D779" s="53"/>
      <c r="E779" s="58"/>
      <c r="F779" s="58"/>
      <c r="G779" s="58"/>
    </row>
    <row r="780" spans="1:7" s="8" customFormat="1" ht="51">
      <c r="A780" s="9"/>
      <c r="B780" s="10"/>
      <c r="C780" s="10" t="s">
        <v>368</v>
      </c>
      <c r="D780" s="11" t="s">
        <v>369</v>
      </c>
      <c r="E780" s="2">
        <f aca="true" t="shared" si="43" ref="E780:F782">SUM(E781)</f>
        <v>4650</v>
      </c>
      <c r="F780" s="2">
        <f t="shared" si="43"/>
        <v>4650</v>
      </c>
      <c r="G780" s="2">
        <f aca="true" t="shared" si="44" ref="G780:G795">F780*100/E780</f>
        <v>100</v>
      </c>
    </row>
    <row r="781" spans="1:7" s="8" customFormat="1" ht="12.75">
      <c r="A781" s="12"/>
      <c r="B781" s="13"/>
      <c r="C781" s="13"/>
      <c r="D781" s="14" t="s">
        <v>24</v>
      </c>
      <c r="E781" s="15">
        <f t="shared" si="43"/>
        <v>4650</v>
      </c>
      <c r="F781" s="15">
        <f t="shared" si="43"/>
        <v>4650</v>
      </c>
      <c r="G781" s="15">
        <f t="shared" si="44"/>
        <v>100</v>
      </c>
    </row>
    <row r="782" spans="1:7" s="8" customFormat="1" ht="25.5">
      <c r="A782" s="146" t="s">
        <v>303</v>
      </c>
      <c r="B782" s="158"/>
      <c r="C782" s="159"/>
      <c r="D782" s="16" t="s">
        <v>102</v>
      </c>
      <c r="E782" s="17">
        <f t="shared" si="43"/>
        <v>4650</v>
      </c>
      <c r="F782" s="17">
        <f t="shared" si="43"/>
        <v>4650</v>
      </c>
      <c r="G782" s="17">
        <f>F782*100/E782</f>
        <v>100</v>
      </c>
    </row>
    <row r="783" spans="1:7" s="8" customFormat="1" ht="38.25">
      <c r="A783" s="163"/>
      <c r="B783" s="164"/>
      <c r="C783" s="165"/>
      <c r="D783" s="16" t="s">
        <v>107</v>
      </c>
      <c r="E783" s="17">
        <f>SUM(E790,E795)</f>
        <v>4650</v>
      </c>
      <c r="F783" s="17">
        <f>SUM(F790,F795)</f>
        <v>4650</v>
      </c>
      <c r="G783" s="17">
        <f t="shared" si="44"/>
        <v>100</v>
      </c>
    </row>
    <row r="784" spans="1:7" s="8" customFormat="1" ht="12.75">
      <c r="A784" s="4"/>
      <c r="B784" s="5"/>
      <c r="C784" s="5"/>
      <c r="D784" s="6"/>
      <c r="E784" s="7"/>
      <c r="F784" s="7"/>
      <c r="G784" s="7"/>
    </row>
    <row r="785" spans="1:7" s="8" customFormat="1" ht="25.5">
      <c r="A785" s="4"/>
      <c r="B785" s="5"/>
      <c r="C785" s="5"/>
      <c r="D785" s="95" t="s">
        <v>173</v>
      </c>
      <c r="E785" s="7"/>
      <c r="F785" s="7"/>
      <c r="G785" s="7"/>
    </row>
    <row r="786" spans="1:7" s="8" customFormat="1" ht="12.75">
      <c r="A786" s="4"/>
      <c r="B786" s="5"/>
      <c r="C786" s="5"/>
      <c r="D786" s="6"/>
      <c r="E786" s="7"/>
      <c r="F786" s="7"/>
      <c r="G786" s="7"/>
    </row>
    <row r="787" spans="1:7" s="8" customFormat="1" ht="12.75">
      <c r="A787" s="81"/>
      <c r="B787" s="82"/>
      <c r="C787" s="82"/>
      <c r="D787" s="83" t="s">
        <v>204</v>
      </c>
      <c r="E787" s="84">
        <f aca="true" t="shared" si="45" ref="E787:F789">SUM(E788)</f>
        <v>2890</v>
      </c>
      <c r="F787" s="84">
        <f t="shared" si="45"/>
        <v>2890</v>
      </c>
      <c r="G787" s="84">
        <f t="shared" si="44"/>
        <v>100</v>
      </c>
    </row>
    <row r="788" spans="1:7" s="8" customFormat="1" ht="12.75">
      <c r="A788" s="24"/>
      <c r="B788" s="13"/>
      <c r="C788" s="13"/>
      <c r="D788" s="14" t="s">
        <v>24</v>
      </c>
      <c r="E788" s="15">
        <f t="shared" si="45"/>
        <v>2890</v>
      </c>
      <c r="F788" s="15">
        <f t="shared" si="45"/>
        <v>2890</v>
      </c>
      <c r="G788" s="15">
        <f t="shared" si="44"/>
        <v>100</v>
      </c>
    </row>
    <row r="789" spans="1:7" s="8" customFormat="1" ht="25.5">
      <c r="A789" s="146" t="s">
        <v>303</v>
      </c>
      <c r="B789" s="158"/>
      <c r="C789" s="159"/>
      <c r="D789" s="16" t="s">
        <v>102</v>
      </c>
      <c r="E789" s="17">
        <f t="shared" si="45"/>
        <v>2890</v>
      </c>
      <c r="F789" s="17">
        <f t="shared" si="45"/>
        <v>2890</v>
      </c>
      <c r="G789" s="17">
        <f t="shared" si="44"/>
        <v>100</v>
      </c>
    </row>
    <row r="790" spans="1:7" s="8" customFormat="1" ht="38.25">
      <c r="A790" s="163"/>
      <c r="B790" s="164"/>
      <c r="C790" s="165"/>
      <c r="D790" s="16" t="s">
        <v>107</v>
      </c>
      <c r="E790" s="17">
        <v>2890</v>
      </c>
      <c r="F790" s="17">
        <v>2890</v>
      </c>
      <c r="G790" s="17">
        <f t="shared" si="44"/>
        <v>100</v>
      </c>
    </row>
    <row r="791" spans="1:7" s="8" customFormat="1" ht="12.75">
      <c r="A791" s="90"/>
      <c r="B791" s="28"/>
      <c r="C791" s="28"/>
      <c r="D791" s="16"/>
      <c r="E791" s="17"/>
      <c r="F791" s="17"/>
      <c r="G791" s="17"/>
    </row>
    <row r="792" spans="1:7" s="8" customFormat="1" ht="12.75">
      <c r="A792" s="81"/>
      <c r="B792" s="82"/>
      <c r="C792" s="82"/>
      <c r="D792" s="83" t="s">
        <v>168</v>
      </c>
      <c r="E792" s="84">
        <f aca="true" t="shared" si="46" ref="E792:F794">SUM(E793)</f>
        <v>1760</v>
      </c>
      <c r="F792" s="84">
        <f t="shared" si="46"/>
        <v>1760</v>
      </c>
      <c r="G792" s="84">
        <f t="shared" si="44"/>
        <v>100</v>
      </c>
    </row>
    <row r="793" spans="1:7" s="8" customFormat="1" ht="12.75">
      <c r="A793" s="24"/>
      <c r="B793" s="13"/>
      <c r="C793" s="13"/>
      <c r="D793" s="14" t="s">
        <v>24</v>
      </c>
      <c r="E793" s="15">
        <f t="shared" si="46"/>
        <v>1760</v>
      </c>
      <c r="F793" s="15">
        <f t="shared" si="46"/>
        <v>1760</v>
      </c>
      <c r="G793" s="15">
        <f t="shared" si="44"/>
        <v>100</v>
      </c>
    </row>
    <row r="794" spans="1:7" s="8" customFormat="1" ht="25.5">
      <c r="A794" s="146" t="s">
        <v>303</v>
      </c>
      <c r="B794" s="158"/>
      <c r="C794" s="159"/>
      <c r="D794" s="16" t="s">
        <v>102</v>
      </c>
      <c r="E794" s="17">
        <f t="shared" si="46"/>
        <v>1760</v>
      </c>
      <c r="F794" s="17">
        <f t="shared" si="46"/>
        <v>1760</v>
      </c>
      <c r="G794" s="17">
        <f t="shared" si="44"/>
        <v>100</v>
      </c>
    </row>
    <row r="795" spans="1:7" s="8" customFormat="1" ht="38.25">
      <c r="A795" s="163"/>
      <c r="B795" s="164"/>
      <c r="C795" s="165"/>
      <c r="D795" s="16" t="s">
        <v>107</v>
      </c>
      <c r="E795" s="17">
        <v>1760</v>
      </c>
      <c r="F795" s="17">
        <v>1760</v>
      </c>
      <c r="G795" s="17">
        <f t="shared" si="44"/>
        <v>100</v>
      </c>
    </row>
    <row r="796" spans="1:7" s="8" customFormat="1" ht="12.75">
      <c r="A796" s="27"/>
      <c r="B796" s="28"/>
      <c r="C796" s="28"/>
      <c r="D796" s="16"/>
      <c r="E796" s="17"/>
      <c r="F796" s="17"/>
      <c r="G796" s="17"/>
    </row>
    <row r="797" spans="1:7" s="34" customFormat="1" ht="25.5">
      <c r="A797" s="20"/>
      <c r="B797" s="21"/>
      <c r="C797" s="21" t="s">
        <v>74</v>
      </c>
      <c r="D797" s="22" t="s">
        <v>75</v>
      </c>
      <c r="E797" s="23">
        <f>SUM(E798)</f>
        <v>107225</v>
      </c>
      <c r="F797" s="23">
        <f>SUM(F798)</f>
        <v>62042.41</v>
      </c>
      <c r="G797" s="23">
        <f t="shared" si="40"/>
        <v>57.86188855211005</v>
      </c>
    </row>
    <row r="798" spans="1:7" s="46" customFormat="1" ht="12.75">
      <c r="A798" s="65"/>
      <c r="B798" s="66"/>
      <c r="C798" s="66"/>
      <c r="D798" s="67" t="s">
        <v>24</v>
      </c>
      <c r="E798" s="68">
        <f>SUM(E799)</f>
        <v>107225</v>
      </c>
      <c r="F798" s="68">
        <f>SUM(F799)</f>
        <v>62042.41</v>
      </c>
      <c r="G798" s="68">
        <f t="shared" si="40"/>
        <v>57.86188855211005</v>
      </c>
    </row>
    <row r="799" spans="1:7" s="46" customFormat="1" ht="25.5">
      <c r="A799" s="183" t="s">
        <v>303</v>
      </c>
      <c r="B799" s="184"/>
      <c r="C799" s="185"/>
      <c r="D799" s="53" t="s">
        <v>108</v>
      </c>
      <c r="E799" s="58">
        <f>SUM(E805,E809,E813)</f>
        <v>107225</v>
      </c>
      <c r="F799" s="58">
        <f>SUM(F805,F809,F813)</f>
        <v>62042.41</v>
      </c>
      <c r="G799" s="58">
        <f t="shared" si="40"/>
        <v>57.86188855211005</v>
      </c>
    </row>
    <row r="800" spans="1:7" s="46" customFormat="1" ht="12.75">
      <c r="A800" s="125"/>
      <c r="B800" s="126"/>
      <c r="C800" s="127"/>
      <c r="D800" s="53"/>
      <c r="E800" s="58"/>
      <c r="F800" s="58"/>
      <c r="G800" s="58"/>
    </row>
    <row r="801" spans="1:7" s="46" customFormat="1" ht="25.5">
      <c r="A801" s="70"/>
      <c r="B801" s="71"/>
      <c r="C801" s="71"/>
      <c r="D801" s="96" t="s">
        <v>173</v>
      </c>
      <c r="E801" s="60"/>
      <c r="F801" s="60"/>
      <c r="G801" s="60"/>
    </row>
    <row r="802" spans="1:7" s="46" customFormat="1" ht="12.75">
      <c r="A802" s="70"/>
      <c r="B802" s="71"/>
      <c r="C802" s="71"/>
      <c r="D802" s="72"/>
      <c r="E802" s="60"/>
      <c r="F802" s="60"/>
      <c r="G802" s="60"/>
    </row>
    <row r="803" spans="1:7" s="8" customFormat="1" ht="12.75">
      <c r="A803" s="81"/>
      <c r="B803" s="82"/>
      <c r="C803" s="82"/>
      <c r="D803" s="83" t="s">
        <v>204</v>
      </c>
      <c r="E803" s="84">
        <f>SUM(E804)</f>
        <v>1525</v>
      </c>
      <c r="F803" s="84">
        <f>SUM(F804)</f>
        <v>183.91</v>
      </c>
      <c r="G803" s="84">
        <f>F803*100/E803</f>
        <v>12.059672131147542</v>
      </c>
    </row>
    <row r="804" spans="1:7" s="8" customFormat="1" ht="12.75">
      <c r="A804" s="24"/>
      <c r="B804" s="13"/>
      <c r="C804" s="13"/>
      <c r="D804" s="14" t="s">
        <v>24</v>
      </c>
      <c r="E804" s="15">
        <f>SUM(E805)</f>
        <v>1525</v>
      </c>
      <c r="F804" s="15">
        <f>SUM(F805)</f>
        <v>183.91</v>
      </c>
      <c r="G804" s="15">
        <f>F804*100/E804</f>
        <v>12.059672131147542</v>
      </c>
    </row>
    <row r="805" spans="1:7" s="8" customFormat="1" ht="25.5">
      <c r="A805" s="146" t="s">
        <v>303</v>
      </c>
      <c r="B805" s="158"/>
      <c r="C805" s="159"/>
      <c r="D805" s="16" t="s">
        <v>108</v>
      </c>
      <c r="E805" s="17">
        <v>1525</v>
      </c>
      <c r="F805" s="17">
        <v>183.91</v>
      </c>
      <c r="G805" s="17">
        <f>F805*100/E805</f>
        <v>12.059672131147542</v>
      </c>
    </row>
    <row r="806" spans="1:7" s="8" customFormat="1" ht="12.75">
      <c r="A806" s="90"/>
      <c r="B806" s="28"/>
      <c r="C806" s="28"/>
      <c r="D806" s="16"/>
      <c r="E806" s="17"/>
      <c r="F806" s="17"/>
      <c r="G806" s="17"/>
    </row>
    <row r="807" spans="1:7" s="46" customFormat="1" ht="12.75">
      <c r="A807" s="81"/>
      <c r="B807" s="82"/>
      <c r="C807" s="82"/>
      <c r="D807" s="83" t="s">
        <v>168</v>
      </c>
      <c r="E807" s="84">
        <f>SUM(E808)</f>
        <v>700</v>
      </c>
      <c r="F807" s="84">
        <f>SUM(F808)</f>
        <v>428.25</v>
      </c>
      <c r="G807" s="84">
        <f>F807*100/E807</f>
        <v>61.17857142857143</v>
      </c>
    </row>
    <row r="808" spans="1:7" s="46" customFormat="1" ht="12.75">
      <c r="A808" s="24"/>
      <c r="B808" s="13"/>
      <c r="C808" s="13"/>
      <c r="D808" s="14" t="s">
        <v>24</v>
      </c>
      <c r="E808" s="15">
        <f>SUM(E809)</f>
        <v>700</v>
      </c>
      <c r="F808" s="15">
        <f>SUM(F809)</f>
        <v>428.25</v>
      </c>
      <c r="G808" s="15">
        <f>F808*100/E808</f>
        <v>61.17857142857143</v>
      </c>
    </row>
    <row r="809" spans="1:7" s="8" customFormat="1" ht="25.5">
      <c r="A809" s="146" t="s">
        <v>303</v>
      </c>
      <c r="B809" s="158"/>
      <c r="C809" s="159"/>
      <c r="D809" s="16" t="s">
        <v>108</v>
      </c>
      <c r="E809" s="17">
        <v>700</v>
      </c>
      <c r="F809" s="17">
        <v>428.25</v>
      </c>
      <c r="G809" s="17">
        <f>F809*100/E809</f>
        <v>61.17857142857143</v>
      </c>
    </row>
    <row r="810" spans="1:7" s="46" customFormat="1" ht="12.75">
      <c r="A810" s="125"/>
      <c r="B810" s="126"/>
      <c r="C810" s="127"/>
      <c r="D810" s="53"/>
      <c r="E810" s="58"/>
      <c r="F810" s="58"/>
      <c r="G810" s="58"/>
    </row>
    <row r="811" spans="1:7" s="46" customFormat="1" ht="25.5">
      <c r="A811" s="81"/>
      <c r="B811" s="82"/>
      <c r="C811" s="82"/>
      <c r="D811" s="83" t="s">
        <v>424</v>
      </c>
      <c r="E811" s="84">
        <f>SUM(E812)</f>
        <v>105000</v>
      </c>
      <c r="F811" s="84">
        <f>SUM(F812)</f>
        <v>61430.25</v>
      </c>
      <c r="G811" s="84">
        <f>F811*100/E811</f>
        <v>58.505</v>
      </c>
    </row>
    <row r="812" spans="1:7" s="46" customFormat="1" ht="12.75">
      <c r="A812" s="24"/>
      <c r="B812" s="13"/>
      <c r="C812" s="13"/>
      <c r="D812" s="14" t="s">
        <v>24</v>
      </c>
      <c r="E812" s="15">
        <f>SUM(E813)</f>
        <v>105000</v>
      </c>
      <c r="F812" s="15">
        <f>SUM(F813)</f>
        <v>61430.25</v>
      </c>
      <c r="G812" s="15">
        <f>F812*100/E812</f>
        <v>58.505</v>
      </c>
    </row>
    <row r="813" spans="1:7" s="46" customFormat="1" ht="25.5">
      <c r="A813" s="146" t="s">
        <v>303</v>
      </c>
      <c r="B813" s="158"/>
      <c r="C813" s="159"/>
      <c r="D813" s="16" t="s">
        <v>108</v>
      </c>
      <c r="E813" s="17">
        <v>105000</v>
      </c>
      <c r="F813" s="17">
        <v>61430.25</v>
      </c>
      <c r="G813" s="17">
        <f>F813*100/E813</f>
        <v>58.505</v>
      </c>
    </row>
    <row r="814" spans="1:7" s="46" customFormat="1" ht="12.75">
      <c r="A814" s="70"/>
      <c r="B814" s="71"/>
      <c r="C814" s="71"/>
      <c r="D814" s="72"/>
      <c r="E814" s="60"/>
      <c r="F814" s="60"/>
      <c r="G814" s="60"/>
    </row>
    <row r="815" spans="1:7" s="3" customFormat="1" ht="25.5">
      <c r="A815" s="9"/>
      <c r="B815" s="10"/>
      <c r="C815" s="10">
        <v>85446</v>
      </c>
      <c r="D815" s="11" t="s">
        <v>47</v>
      </c>
      <c r="E815" s="2">
        <f aca="true" t="shared" si="47" ref="E815:F817">SUM(E816)</f>
        <v>2146</v>
      </c>
      <c r="F815" s="2">
        <f t="shared" si="47"/>
        <v>1607.8</v>
      </c>
      <c r="G815" s="2">
        <f t="shared" si="40"/>
        <v>74.92078285181734</v>
      </c>
    </row>
    <row r="816" spans="1:7" s="8" customFormat="1" ht="12.75">
      <c r="A816" s="12"/>
      <c r="B816" s="13"/>
      <c r="C816" s="13"/>
      <c r="D816" s="14" t="s">
        <v>24</v>
      </c>
      <c r="E816" s="15">
        <f t="shared" si="47"/>
        <v>2146</v>
      </c>
      <c r="F816" s="15">
        <f t="shared" si="47"/>
        <v>1607.8</v>
      </c>
      <c r="G816" s="15">
        <f t="shared" si="40"/>
        <v>74.92078285181734</v>
      </c>
    </row>
    <row r="817" spans="1:7" s="8" customFormat="1" ht="25.5">
      <c r="A817" s="146" t="s">
        <v>303</v>
      </c>
      <c r="B817" s="158"/>
      <c r="C817" s="159"/>
      <c r="D817" s="16" t="s">
        <v>102</v>
      </c>
      <c r="E817" s="17">
        <f t="shared" si="47"/>
        <v>2146</v>
      </c>
      <c r="F817" s="17">
        <f t="shared" si="47"/>
        <v>1607.8</v>
      </c>
      <c r="G817" s="17">
        <f t="shared" si="40"/>
        <v>74.92078285181734</v>
      </c>
    </row>
    <row r="818" spans="1:7" s="8" customFormat="1" ht="38.25">
      <c r="A818" s="163"/>
      <c r="B818" s="164"/>
      <c r="C818" s="165"/>
      <c r="D818" s="16" t="s">
        <v>107</v>
      </c>
      <c r="E818" s="17">
        <f>SUM(E825,E830)</f>
        <v>2146</v>
      </c>
      <c r="F818" s="17">
        <f>SUM(F825,F830)</f>
        <v>1607.8</v>
      </c>
      <c r="G818" s="17">
        <f t="shared" si="40"/>
        <v>74.92078285181734</v>
      </c>
    </row>
    <row r="819" spans="1:7" s="8" customFormat="1" ht="12.75">
      <c r="A819" s="4"/>
      <c r="B819" s="5"/>
      <c r="C819" s="5"/>
      <c r="D819" s="6"/>
      <c r="E819" s="7"/>
      <c r="F819" s="7"/>
      <c r="G819" s="7"/>
    </row>
    <row r="820" spans="1:7" s="8" customFormat="1" ht="25.5">
      <c r="A820" s="4"/>
      <c r="B820" s="5"/>
      <c r="C820" s="5"/>
      <c r="D820" s="95" t="s">
        <v>173</v>
      </c>
      <c r="E820" s="7"/>
      <c r="F820" s="7"/>
      <c r="G820" s="7"/>
    </row>
    <row r="821" spans="1:7" s="8" customFormat="1" ht="12.75">
      <c r="A821" s="4"/>
      <c r="B821" s="5"/>
      <c r="C821" s="5"/>
      <c r="D821" s="6"/>
      <c r="E821" s="7"/>
      <c r="F821" s="7"/>
      <c r="G821" s="7"/>
    </row>
    <row r="822" spans="1:7" s="8" customFormat="1" ht="12.75">
      <c r="A822" s="81"/>
      <c r="B822" s="82"/>
      <c r="C822" s="82"/>
      <c r="D822" s="83" t="s">
        <v>204</v>
      </c>
      <c r="E822" s="84">
        <f aca="true" t="shared" si="48" ref="E822:F824">SUM(E823)</f>
        <v>1206</v>
      </c>
      <c r="F822" s="84">
        <f t="shared" si="48"/>
        <v>667.8</v>
      </c>
      <c r="G822" s="84">
        <f t="shared" si="40"/>
        <v>55.37313432835821</v>
      </c>
    </row>
    <row r="823" spans="1:7" s="8" customFormat="1" ht="12.75">
      <c r="A823" s="24"/>
      <c r="B823" s="13"/>
      <c r="C823" s="13"/>
      <c r="D823" s="14" t="s">
        <v>24</v>
      </c>
      <c r="E823" s="15">
        <f t="shared" si="48"/>
        <v>1206</v>
      </c>
      <c r="F823" s="15">
        <f t="shared" si="48"/>
        <v>667.8</v>
      </c>
      <c r="G823" s="15">
        <f t="shared" si="40"/>
        <v>55.37313432835821</v>
      </c>
    </row>
    <row r="824" spans="1:7" s="8" customFormat="1" ht="25.5">
      <c r="A824" s="146" t="s">
        <v>303</v>
      </c>
      <c r="B824" s="158"/>
      <c r="C824" s="159"/>
      <c r="D824" s="16" t="s">
        <v>102</v>
      </c>
      <c r="E824" s="17">
        <f t="shared" si="48"/>
        <v>1206</v>
      </c>
      <c r="F824" s="17">
        <f t="shared" si="48"/>
        <v>667.8</v>
      </c>
      <c r="G824" s="17">
        <f t="shared" si="40"/>
        <v>55.37313432835821</v>
      </c>
    </row>
    <row r="825" spans="1:7" s="8" customFormat="1" ht="38.25">
      <c r="A825" s="163"/>
      <c r="B825" s="164"/>
      <c r="C825" s="165"/>
      <c r="D825" s="16" t="s">
        <v>107</v>
      </c>
      <c r="E825" s="17">
        <v>1206</v>
      </c>
      <c r="F825" s="17">
        <v>667.8</v>
      </c>
      <c r="G825" s="17">
        <f t="shared" si="40"/>
        <v>55.37313432835821</v>
      </c>
    </row>
    <row r="826" spans="1:7" s="8" customFormat="1" ht="12.75">
      <c r="A826" s="90"/>
      <c r="B826" s="28"/>
      <c r="C826" s="28"/>
      <c r="D826" s="16"/>
      <c r="E826" s="17"/>
      <c r="F826" s="17"/>
      <c r="G826" s="17"/>
    </row>
    <row r="827" spans="1:7" s="8" customFormat="1" ht="12.75">
      <c r="A827" s="81"/>
      <c r="B827" s="82"/>
      <c r="C827" s="82"/>
      <c r="D827" s="83" t="s">
        <v>168</v>
      </c>
      <c r="E827" s="84">
        <f aca="true" t="shared" si="49" ref="E827:F829">SUM(E828)</f>
        <v>940</v>
      </c>
      <c r="F827" s="84">
        <f t="shared" si="49"/>
        <v>940</v>
      </c>
      <c r="G827" s="84">
        <f t="shared" si="40"/>
        <v>100</v>
      </c>
    </row>
    <row r="828" spans="1:7" s="8" customFormat="1" ht="12.75">
      <c r="A828" s="24"/>
      <c r="B828" s="13"/>
      <c r="C828" s="13"/>
      <c r="D828" s="14" t="s">
        <v>24</v>
      </c>
      <c r="E828" s="15">
        <f t="shared" si="49"/>
        <v>940</v>
      </c>
      <c r="F828" s="15">
        <f t="shared" si="49"/>
        <v>940</v>
      </c>
      <c r="G828" s="15">
        <f t="shared" si="40"/>
        <v>100</v>
      </c>
    </row>
    <row r="829" spans="1:7" s="8" customFormat="1" ht="25.5">
      <c r="A829" s="146" t="s">
        <v>303</v>
      </c>
      <c r="B829" s="158"/>
      <c r="C829" s="159"/>
      <c r="D829" s="16" t="s">
        <v>102</v>
      </c>
      <c r="E829" s="17">
        <f t="shared" si="49"/>
        <v>940</v>
      </c>
      <c r="F829" s="17">
        <f t="shared" si="49"/>
        <v>940</v>
      </c>
      <c r="G829" s="17">
        <f aca="true" t="shared" si="50" ref="G829:G905">F829*100/E829</f>
        <v>100</v>
      </c>
    </row>
    <row r="830" spans="1:7" s="8" customFormat="1" ht="38.25">
      <c r="A830" s="163"/>
      <c r="B830" s="164"/>
      <c r="C830" s="165"/>
      <c r="D830" s="16" t="s">
        <v>107</v>
      </c>
      <c r="E830" s="17">
        <v>940</v>
      </c>
      <c r="F830" s="17">
        <v>940</v>
      </c>
      <c r="G830" s="17">
        <f t="shared" si="50"/>
        <v>100</v>
      </c>
    </row>
    <row r="831" spans="1:7" s="8" customFormat="1" ht="12.75">
      <c r="A831" s="90"/>
      <c r="B831" s="28"/>
      <c r="C831" s="28"/>
      <c r="D831" s="16"/>
      <c r="E831" s="17"/>
      <c r="F831" s="17"/>
      <c r="G831" s="17"/>
    </row>
    <row r="832" spans="1:7" s="8" customFormat="1" ht="25.5">
      <c r="A832" s="38" t="s">
        <v>90</v>
      </c>
      <c r="B832" s="39">
        <v>900</v>
      </c>
      <c r="C832" s="39"/>
      <c r="D832" s="40" t="s">
        <v>16</v>
      </c>
      <c r="E832" s="41">
        <f>SUM(E845,E855,E872,E885,E898,E834)</f>
        <v>3797424.61</v>
      </c>
      <c r="F832" s="41">
        <f>SUM(F845,F855,F872,F885,F898,F834)</f>
        <v>3680826.19</v>
      </c>
      <c r="G832" s="41">
        <f t="shared" si="50"/>
        <v>96.92953957024048</v>
      </c>
    </row>
    <row r="833" spans="1:7" s="8" customFormat="1" ht="12.75">
      <c r="A833" s="4"/>
      <c r="B833" s="5"/>
      <c r="C833" s="5"/>
      <c r="D833" s="6"/>
      <c r="E833" s="7"/>
      <c r="F833" s="7"/>
      <c r="G833" s="7"/>
    </row>
    <row r="834" spans="1:7" s="34" customFormat="1" ht="25.5">
      <c r="A834" s="20"/>
      <c r="B834" s="21"/>
      <c r="C834" s="21" t="s">
        <v>263</v>
      </c>
      <c r="D834" s="22" t="s">
        <v>264</v>
      </c>
      <c r="E834" s="23">
        <f>SUM(E839,E835)</f>
        <v>1509610</v>
      </c>
      <c r="F834" s="23">
        <f>SUM(F839,F835)</f>
        <v>1508610</v>
      </c>
      <c r="G834" s="23">
        <f t="shared" si="50"/>
        <v>99.93375772550526</v>
      </c>
    </row>
    <row r="835" spans="1:7" s="46" customFormat="1" ht="12.75">
      <c r="A835" s="65"/>
      <c r="B835" s="66"/>
      <c r="C835" s="66"/>
      <c r="D835" s="67" t="s">
        <v>24</v>
      </c>
      <c r="E835" s="68">
        <f>SUM(E836)</f>
        <v>8610</v>
      </c>
      <c r="F835" s="68">
        <f>SUM(F836)</f>
        <v>8610</v>
      </c>
      <c r="G835" s="68">
        <f t="shared" si="50"/>
        <v>100</v>
      </c>
    </row>
    <row r="836" spans="1:7" s="46" customFormat="1" ht="25.5">
      <c r="A836" s="147" t="s">
        <v>303</v>
      </c>
      <c r="B836" s="148"/>
      <c r="C836" s="149"/>
      <c r="D836" s="53" t="s">
        <v>102</v>
      </c>
      <c r="E836" s="58">
        <f>SUM(E837)</f>
        <v>8610</v>
      </c>
      <c r="F836" s="58">
        <f>SUM(F837)</f>
        <v>8610</v>
      </c>
      <c r="G836" s="58">
        <f t="shared" si="50"/>
        <v>100</v>
      </c>
    </row>
    <row r="837" spans="1:7" s="46" customFormat="1" ht="38.25">
      <c r="A837" s="150"/>
      <c r="B837" s="151"/>
      <c r="C837" s="152"/>
      <c r="D837" s="53" t="s">
        <v>107</v>
      </c>
      <c r="E837" s="58">
        <v>8610</v>
      </c>
      <c r="F837" s="58">
        <v>8610</v>
      </c>
      <c r="G837" s="58">
        <f t="shared" si="50"/>
        <v>100</v>
      </c>
    </row>
    <row r="838" spans="1:7" s="46" customFormat="1" ht="12.75">
      <c r="A838" s="51"/>
      <c r="B838" s="52"/>
      <c r="C838" s="52"/>
      <c r="D838" s="53"/>
      <c r="E838" s="58"/>
      <c r="F838" s="58"/>
      <c r="G838" s="58"/>
    </row>
    <row r="839" spans="1:7" s="46" customFormat="1" ht="12.75">
      <c r="A839" s="55"/>
      <c r="B839" s="56"/>
      <c r="C839" s="56"/>
      <c r="D839" s="75" t="s">
        <v>38</v>
      </c>
      <c r="E839" s="76">
        <f>SUM(E840,E842)</f>
        <v>1501000</v>
      </c>
      <c r="F839" s="76">
        <f>SUM(F840,F842)</f>
        <v>1500000</v>
      </c>
      <c r="G839" s="76">
        <f t="shared" si="50"/>
        <v>99.93337774816789</v>
      </c>
    </row>
    <row r="840" spans="1:7" s="46" customFormat="1" ht="25.5">
      <c r="A840" s="172" t="s">
        <v>303</v>
      </c>
      <c r="B840" s="173"/>
      <c r="C840" s="174"/>
      <c r="D840" s="72" t="s">
        <v>265</v>
      </c>
      <c r="E840" s="60">
        <f>SUM(E841)</f>
        <v>1500000</v>
      </c>
      <c r="F840" s="60">
        <f>SUM(F841)</f>
        <v>1500000</v>
      </c>
      <c r="G840" s="60">
        <f t="shared" si="50"/>
        <v>100</v>
      </c>
    </row>
    <row r="841" spans="1:7" s="46" customFormat="1" ht="76.5">
      <c r="A841" s="175"/>
      <c r="B841" s="176"/>
      <c r="C841" s="177"/>
      <c r="D841" s="72" t="s">
        <v>266</v>
      </c>
      <c r="E841" s="60">
        <v>1500000</v>
      </c>
      <c r="F841" s="60">
        <v>1500000</v>
      </c>
      <c r="G841" s="60">
        <f t="shared" si="50"/>
        <v>100</v>
      </c>
    </row>
    <row r="842" spans="1:7" s="46" customFormat="1" ht="25.5">
      <c r="A842" s="175"/>
      <c r="B842" s="176"/>
      <c r="C842" s="177"/>
      <c r="D842" s="72" t="s">
        <v>341</v>
      </c>
      <c r="E842" s="60">
        <f>SUM(E843)</f>
        <v>1000</v>
      </c>
      <c r="F842" s="60">
        <f>SUM(F843)</f>
        <v>0</v>
      </c>
      <c r="G842" s="60">
        <f t="shared" si="50"/>
        <v>0</v>
      </c>
    </row>
    <row r="843" spans="1:7" s="46" customFormat="1" ht="51">
      <c r="A843" s="178"/>
      <c r="B843" s="179"/>
      <c r="C843" s="180"/>
      <c r="D843" s="72" t="s">
        <v>340</v>
      </c>
      <c r="E843" s="60">
        <v>1000</v>
      </c>
      <c r="F843" s="60">
        <v>0</v>
      </c>
      <c r="G843" s="60">
        <f t="shared" si="50"/>
        <v>0</v>
      </c>
    </row>
    <row r="844" spans="1:7" s="46" customFormat="1" ht="12.75">
      <c r="A844" s="70"/>
      <c r="B844" s="71"/>
      <c r="C844" s="71"/>
      <c r="D844" s="72"/>
      <c r="E844" s="60"/>
      <c r="F844" s="60"/>
      <c r="G844" s="60"/>
    </row>
    <row r="845" spans="1:7" s="34" customFormat="1" ht="12.75">
      <c r="A845" s="20"/>
      <c r="B845" s="21"/>
      <c r="C845" s="21" t="s">
        <v>162</v>
      </c>
      <c r="D845" s="22" t="s">
        <v>163</v>
      </c>
      <c r="E845" s="23">
        <f>SUM(E846)</f>
        <v>987000</v>
      </c>
      <c r="F845" s="23">
        <f>SUM(F846)</f>
        <v>931616.62</v>
      </c>
      <c r="G845" s="23">
        <f t="shared" si="50"/>
        <v>94.38871529888551</v>
      </c>
    </row>
    <row r="846" spans="1:7" s="46" customFormat="1" ht="12.75">
      <c r="A846" s="65"/>
      <c r="B846" s="66"/>
      <c r="C846" s="66"/>
      <c r="D846" s="67" t="s">
        <v>27</v>
      </c>
      <c r="E846" s="68">
        <f>SUM(E847)</f>
        <v>987000</v>
      </c>
      <c r="F846" s="68">
        <f>SUM(F847)</f>
        <v>931616.62</v>
      </c>
      <c r="G846" s="68">
        <f t="shared" si="50"/>
        <v>94.38871529888551</v>
      </c>
    </row>
    <row r="847" spans="1:7" s="46" customFormat="1" ht="25.5">
      <c r="A847" s="172" t="s">
        <v>303</v>
      </c>
      <c r="B847" s="173"/>
      <c r="C847" s="174"/>
      <c r="D847" s="72" t="s">
        <v>102</v>
      </c>
      <c r="E847" s="60">
        <f>SUM(E848,E851)</f>
        <v>987000</v>
      </c>
      <c r="F847" s="60">
        <f>SUM(F848,F851)</f>
        <v>931616.62</v>
      </c>
      <c r="G847" s="60">
        <f t="shared" si="50"/>
        <v>94.38871529888551</v>
      </c>
    </row>
    <row r="848" spans="1:7" s="46" customFormat="1" ht="38.25">
      <c r="A848" s="175"/>
      <c r="B848" s="176"/>
      <c r="C848" s="177"/>
      <c r="D848" s="72" t="s">
        <v>150</v>
      </c>
      <c r="E848" s="60">
        <f>SUM(E849:E850)</f>
        <v>8000</v>
      </c>
      <c r="F848" s="60">
        <f>SUM(F849:F850)</f>
        <v>5586.9</v>
      </c>
      <c r="G848" s="60">
        <f t="shared" si="50"/>
        <v>69.83625</v>
      </c>
    </row>
    <row r="849" spans="1:7" s="46" customFormat="1" ht="38.25">
      <c r="A849" s="175"/>
      <c r="B849" s="176"/>
      <c r="C849" s="177"/>
      <c r="D849" s="72" t="s">
        <v>194</v>
      </c>
      <c r="E849" s="58">
        <v>5126</v>
      </c>
      <c r="F849" s="58">
        <v>5126</v>
      </c>
      <c r="G849" s="58">
        <f t="shared" si="50"/>
        <v>100</v>
      </c>
    </row>
    <row r="850" spans="1:7" s="46" customFormat="1" ht="25.5">
      <c r="A850" s="175"/>
      <c r="B850" s="176"/>
      <c r="C850" s="177"/>
      <c r="D850" s="72" t="s">
        <v>342</v>
      </c>
      <c r="E850" s="58">
        <v>2874</v>
      </c>
      <c r="F850" s="58">
        <v>460.9</v>
      </c>
      <c r="G850" s="58">
        <f t="shared" si="50"/>
        <v>16.03688239387613</v>
      </c>
    </row>
    <row r="851" spans="1:7" s="46" customFormat="1" ht="38.25">
      <c r="A851" s="175"/>
      <c r="B851" s="176"/>
      <c r="C851" s="177"/>
      <c r="D851" s="53" t="s">
        <v>145</v>
      </c>
      <c r="E851" s="58">
        <f>SUM(E852:E853)</f>
        <v>979000</v>
      </c>
      <c r="F851" s="58">
        <f>SUM(F852:F853)</f>
        <v>926029.72</v>
      </c>
      <c r="G851" s="58">
        <f t="shared" si="50"/>
        <v>94.58934831460674</v>
      </c>
    </row>
    <row r="852" spans="1:7" s="46" customFormat="1" ht="25.5">
      <c r="A852" s="175"/>
      <c r="B852" s="176"/>
      <c r="C852" s="177"/>
      <c r="D852" s="53" t="s">
        <v>215</v>
      </c>
      <c r="E852" s="58">
        <v>976000</v>
      </c>
      <c r="F852" s="58">
        <v>924637.72</v>
      </c>
      <c r="G852" s="58">
        <f t="shared" si="50"/>
        <v>94.7374713114754</v>
      </c>
    </row>
    <row r="853" spans="1:7" s="46" customFormat="1" ht="25.5">
      <c r="A853" s="178"/>
      <c r="B853" s="179"/>
      <c r="C853" s="180"/>
      <c r="D853" s="72" t="s">
        <v>216</v>
      </c>
      <c r="E853" s="58">
        <v>3000</v>
      </c>
      <c r="F853" s="58">
        <v>1392</v>
      </c>
      <c r="G853" s="58">
        <f t="shared" si="50"/>
        <v>46.4</v>
      </c>
    </row>
    <row r="854" spans="1:7" s="46" customFormat="1" ht="12.75">
      <c r="A854" s="70"/>
      <c r="B854" s="71"/>
      <c r="C854" s="71"/>
      <c r="D854" s="72"/>
      <c r="E854" s="60"/>
      <c r="F854" s="60"/>
      <c r="G854" s="60"/>
    </row>
    <row r="855" spans="1:7" s="3" customFormat="1" ht="12.75">
      <c r="A855" s="9"/>
      <c r="B855" s="10"/>
      <c r="C855" s="10">
        <v>90003</v>
      </c>
      <c r="D855" s="11" t="s">
        <v>36</v>
      </c>
      <c r="E855" s="2">
        <f>SUM(E856,E868)</f>
        <v>207005.99</v>
      </c>
      <c r="F855" s="2">
        <f>SUM(F856,F868)</f>
        <v>204387.08000000002</v>
      </c>
      <c r="G855" s="2">
        <f t="shared" si="50"/>
        <v>98.73486269648527</v>
      </c>
    </row>
    <row r="856" spans="1:7" s="8" customFormat="1" ht="12.75">
      <c r="A856" s="12"/>
      <c r="B856" s="13"/>
      <c r="C856" s="13"/>
      <c r="D856" s="14" t="s">
        <v>24</v>
      </c>
      <c r="E856" s="15">
        <f>SUM(E857,E859)</f>
        <v>165005.99</v>
      </c>
      <c r="F856" s="15">
        <f>SUM(F857,F859)</f>
        <v>162392.78</v>
      </c>
      <c r="G856" s="15">
        <f t="shared" si="50"/>
        <v>98.41629385696847</v>
      </c>
    </row>
    <row r="857" spans="1:7" s="8" customFormat="1" ht="25.5">
      <c r="A857" s="146" t="s">
        <v>303</v>
      </c>
      <c r="B857" s="158"/>
      <c r="C857" s="159"/>
      <c r="D857" s="16" t="s">
        <v>142</v>
      </c>
      <c r="E857" s="17">
        <f>SUM(E858)</f>
        <v>160000</v>
      </c>
      <c r="F857" s="17">
        <f>SUM(F858)</f>
        <v>160000</v>
      </c>
      <c r="G857" s="17">
        <f t="shared" si="50"/>
        <v>100</v>
      </c>
    </row>
    <row r="858" spans="1:7" s="8" customFormat="1" ht="76.5">
      <c r="A858" s="160"/>
      <c r="B858" s="161"/>
      <c r="C858" s="162"/>
      <c r="D858" s="16" t="s">
        <v>227</v>
      </c>
      <c r="E858" s="7">
        <v>160000</v>
      </c>
      <c r="F858" s="7">
        <v>160000</v>
      </c>
      <c r="G858" s="7">
        <f t="shared" si="50"/>
        <v>100</v>
      </c>
    </row>
    <row r="859" spans="1:7" s="8" customFormat="1" ht="25.5">
      <c r="A859" s="160"/>
      <c r="B859" s="161"/>
      <c r="C859" s="162"/>
      <c r="D859" s="16" t="s">
        <v>103</v>
      </c>
      <c r="E859" s="17">
        <f>SUM(E860)</f>
        <v>5005.990000000001</v>
      </c>
      <c r="F859" s="17">
        <f>SUM(F860)</f>
        <v>2392.7799999999997</v>
      </c>
      <c r="G859" s="17">
        <f t="shared" si="50"/>
        <v>47.79833759156529</v>
      </c>
    </row>
    <row r="860" spans="1:7" s="8" customFormat="1" ht="38.25">
      <c r="A860" s="160"/>
      <c r="B860" s="161"/>
      <c r="C860" s="162"/>
      <c r="D860" s="16" t="s">
        <v>144</v>
      </c>
      <c r="E860" s="17">
        <f>SUM(E861:E866)</f>
        <v>5005.990000000001</v>
      </c>
      <c r="F860" s="17">
        <f>SUM(F861:F866)</f>
        <v>2392.7799999999997</v>
      </c>
      <c r="G860" s="17">
        <f t="shared" si="50"/>
        <v>47.79833759156529</v>
      </c>
    </row>
    <row r="861" spans="1:7" s="8" customFormat="1" ht="25.5">
      <c r="A861" s="160"/>
      <c r="B861" s="161"/>
      <c r="C861" s="162"/>
      <c r="D861" s="16" t="s">
        <v>198</v>
      </c>
      <c r="E861" s="17">
        <v>500</v>
      </c>
      <c r="F861" s="17">
        <v>479.55</v>
      </c>
      <c r="G861" s="17">
        <f t="shared" si="50"/>
        <v>95.91</v>
      </c>
    </row>
    <row r="862" spans="1:7" s="8" customFormat="1" ht="38.25">
      <c r="A862" s="160"/>
      <c r="B862" s="161"/>
      <c r="C862" s="162"/>
      <c r="D862" s="16" t="s">
        <v>199</v>
      </c>
      <c r="E862" s="17">
        <v>3000</v>
      </c>
      <c r="F862" s="17">
        <v>408.24</v>
      </c>
      <c r="G862" s="17">
        <f t="shared" si="50"/>
        <v>13.608</v>
      </c>
    </row>
    <row r="863" spans="1:7" s="8" customFormat="1" ht="25.5">
      <c r="A863" s="160"/>
      <c r="B863" s="161"/>
      <c r="C863" s="162"/>
      <c r="D863" s="18" t="s">
        <v>246</v>
      </c>
      <c r="E863" s="17">
        <v>53.8</v>
      </c>
      <c r="F863" s="17">
        <v>53.8</v>
      </c>
      <c r="G863" s="17">
        <f t="shared" si="50"/>
        <v>100</v>
      </c>
    </row>
    <row r="864" spans="1:7" s="8" customFormat="1" ht="25.5">
      <c r="A864" s="160"/>
      <c r="B864" s="161"/>
      <c r="C864" s="162"/>
      <c r="D864" s="18" t="s">
        <v>249</v>
      </c>
      <c r="E864" s="17">
        <v>616.23</v>
      </c>
      <c r="F864" s="17">
        <v>616.23</v>
      </c>
      <c r="G864" s="17">
        <f t="shared" si="50"/>
        <v>100</v>
      </c>
    </row>
    <row r="865" spans="1:7" s="8" customFormat="1" ht="51">
      <c r="A865" s="160"/>
      <c r="B865" s="161"/>
      <c r="C865" s="162"/>
      <c r="D865" s="18" t="s">
        <v>271</v>
      </c>
      <c r="E865" s="17">
        <v>250</v>
      </c>
      <c r="F865" s="17">
        <v>249</v>
      </c>
      <c r="G865" s="17">
        <f t="shared" si="50"/>
        <v>99.6</v>
      </c>
    </row>
    <row r="866" spans="1:7" s="8" customFormat="1" ht="38.25">
      <c r="A866" s="163"/>
      <c r="B866" s="164"/>
      <c r="C866" s="165"/>
      <c r="D866" s="16" t="s">
        <v>343</v>
      </c>
      <c r="E866" s="17">
        <v>585.96</v>
      </c>
      <c r="F866" s="17">
        <v>585.96</v>
      </c>
      <c r="G866" s="17">
        <f t="shared" si="50"/>
        <v>100</v>
      </c>
    </row>
    <row r="867" spans="1:7" s="8" customFormat="1" ht="12.75">
      <c r="A867" s="4"/>
      <c r="B867" s="5"/>
      <c r="C867" s="5"/>
      <c r="D867" s="6"/>
      <c r="E867" s="7"/>
      <c r="F867" s="7"/>
      <c r="G867" s="7"/>
    </row>
    <row r="868" spans="1:7" s="8" customFormat="1" ht="12.75">
      <c r="A868" s="29"/>
      <c r="B868" s="30"/>
      <c r="C868" s="30"/>
      <c r="D868" s="31" t="s">
        <v>38</v>
      </c>
      <c r="E868" s="32">
        <f>E869</f>
        <v>42000</v>
      </c>
      <c r="F868" s="32">
        <f>F869</f>
        <v>41994.3</v>
      </c>
      <c r="G868" s="32">
        <f t="shared" si="50"/>
        <v>99.98642857142858</v>
      </c>
    </row>
    <row r="869" spans="1:7" s="8" customFormat="1" ht="25.5">
      <c r="A869" s="153" t="s">
        <v>303</v>
      </c>
      <c r="B869" s="154"/>
      <c r="C869" s="155"/>
      <c r="D869" s="16" t="s">
        <v>149</v>
      </c>
      <c r="E869" s="17">
        <f>E870</f>
        <v>42000</v>
      </c>
      <c r="F869" s="17">
        <f>F870</f>
        <v>41994.3</v>
      </c>
      <c r="G869" s="17">
        <f t="shared" si="50"/>
        <v>99.98642857142858</v>
      </c>
    </row>
    <row r="870" spans="1:7" s="8" customFormat="1" ht="38.25" customHeight="1">
      <c r="A870" s="156"/>
      <c r="B870" s="157"/>
      <c r="C870" s="145"/>
      <c r="D870" s="16" t="s">
        <v>278</v>
      </c>
      <c r="E870" s="17">
        <v>42000</v>
      </c>
      <c r="F870" s="17">
        <v>41994.3</v>
      </c>
      <c r="G870" s="17">
        <f t="shared" si="50"/>
        <v>99.98642857142858</v>
      </c>
    </row>
    <row r="871" spans="1:7" s="8" customFormat="1" ht="12.75">
      <c r="A871" s="4"/>
      <c r="B871" s="5"/>
      <c r="C871" s="5"/>
      <c r="D871" s="6"/>
      <c r="E871" s="7"/>
      <c r="F871" s="7"/>
      <c r="G871" s="7"/>
    </row>
    <row r="872" spans="1:7" s="3" customFormat="1" ht="25.5">
      <c r="A872" s="9"/>
      <c r="B872" s="10"/>
      <c r="C872" s="10">
        <v>90004</v>
      </c>
      <c r="D872" s="11" t="s">
        <v>48</v>
      </c>
      <c r="E872" s="2">
        <f>SUM(E873)</f>
        <v>217504.54</v>
      </c>
      <c r="F872" s="2">
        <f>SUM(F873)</f>
        <v>217061.18</v>
      </c>
      <c r="G872" s="2">
        <f t="shared" si="50"/>
        <v>99.79616057669416</v>
      </c>
    </row>
    <row r="873" spans="1:7" s="8" customFormat="1" ht="12.75">
      <c r="A873" s="12"/>
      <c r="B873" s="13"/>
      <c r="C873" s="13"/>
      <c r="D873" s="14" t="s">
        <v>24</v>
      </c>
      <c r="E873" s="15">
        <f>SUM(E874,E877)</f>
        <v>217504.54</v>
      </c>
      <c r="F873" s="15">
        <f>SUM(F874,F877)</f>
        <v>217061.18</v>
      </c>
      <c r="G873" s="15">
        <f t="shared" si="50"/>
        <v>99.79616057669416</v>
      </c>
    </row>
    <row r="874" spans="1:7" s="8" customFormat="1" ht="25.5">
      <c r="A874" s="146" t="s">
        <v>303</v>
      </c>
      <c r="B874" s="158"/>
      <c r="C874" s="159"/>
      <c r="D874" s="16" t="s">
        <v>101</v>
      </c>
      <c r="E874" s="17">
        <f>SUM(E875)</f>
        <v>183230</v>
      </c>
      <c r="F874" s="17">
        <f>SUM(F875)</f>
        <v>183230</v>
      </c>
      <c r="G874" s="17">
        <f t="shared" si="50"/>
        <v>100</v>
      </c>
    </row>
    <row r="875" spans="1:7" s="8" customFormat="1" ht="89.25">
      <c r="A875" s="160"/>
      <c r="B875" s="161"/>
      <c r="C875" s="162"/>
      <c r="D875" s="16" t="s">
        <v>203</v>
      </c>
      <c r="E875" s="7">
        <v>183230</v>
      </c>
      <c r="F875" s="7">
        <v>183230</v>
      </c>
      <c r="G875" s="7">
        <f t="shared" si="50"/>
        <v>100</v>
      </c>
    </row>
    <row r="876" spans="1:7" s="8" customFormat="1" ht="38.25">
      <c r="A876" s="160"/>
      <c r="B876" s="161"/>
      <c r="C876" s="162"/>
      <c r="D876" s="86" t="s">
        <v>359</v>
      </c>
      <c r="E876" s="7">
        <v>4730</v>
      </c>
      <c r="F876" s="7">
        <v>4730</v>
      </c>
      <c r="G876" s="7">
        <f t="shared" si="50"/>
        <v>100</v>
      </c>
    </row>
    <row r="877" spans="1:7" s="8" customFormat="1" ht="25.5">
      <c r="A877" s="160"/>
      <c r="B877" s="161"/>
      <c r="C877" s="162"/>
      <c r="D877" s="16" t="s">
        <v>103</v>
      </c>
      <c r="E877" s="17">
        <f>SUM(E878)</f>
        <v>34274.54</v>
      </c>
      <c r="F877" s="17">
        <f>SUM(F878)</f>
        <v>33831.18</v>
      </c>
      <c r="G877" s="17">
        <f t="shared" si="50"/>
        <v>98.70644507555754</v>
      </c>
    </row>
    <row r="878" spans="1:7" s="8" customFormat="1" ht="38.25">
      <c r="A878" s="160"/>
      <c r="B878" s="161"/>
      <c r="C878" s="162"/>
      <c r="D878" s="16" t="s">
        <v>144</v>
      </c>
      <c r="E878" s="17">
        <f>SUM(E879:E883)</f>
        <v>34274.54</v>
      </c>
      <c r="F878" s="17">
        <f>SUM(F879:F883)</f>
        <v>33831.18</v>
      </c>
      <c r="G878" s="17">
        <f t="shared" si="50"/>
        <v>98.70644507555754</v>
      </c>
    </row>
    <row r="879" spans="1:7" s="8" customFormat="1" ht="38.25">
      <c r="A879" s="160"/>
      <c r="B879" s="161"/>
      <c r="C879" s="162"/>
      <c r="D879" s="16" t="s">
        <v>200</v>
      </c>
      <c r="E879" s="17">
        <v>33300</v>
      </c>
      <c r="F879" s="17">
        <v>32857.21</v>
      </c>
      <c r="G879" s="17">
        <f t="shared" si="50"/>
        <v>98.6703003003003</v>
      </c>
    </row>
    <row r="880" spans="1:7" s="8" customFormat="1" ht="25.5">
      <c r="A880" s="160"/>
      <c r="B880" s="161"/>
      <c r="C880" s="162"/>
      <c r="D880" s="18" t="s">
        <v>247</v>
      </c>
      <c r="E880" s="7">
        <v>220.07</v>
      </c>
      <c r="F880" s="7">
        <v>220.07</v>
      </c>
      <c r="G880" s="7">
        <f t="shared" si="50"/>
        <v>100</v>
      </c>
    </row>
    <row r="881" spans="1:7" s="8" customFormat="1" ht="25.5">
      <c r="A881" s="160"/>
      <c r="B881" s="161"/>
      <c r="C881" s="162"/>
      <c r="D881" s="18" t="s">
        <v>229</v>
      </c>
      <c r="E881" s="7">
        <v>334.47</v>
      </c>
      <c r="F881" s="7">
        <v>334</v>
      </c>
      <c r="G881" s="7">
        <f t="shared" si="50"/>
        <v>99.8594791760098</v>
      </c>
    </row>
    <row r="882" spans="1:7" s="8" customFormat="1" ht="38.25">
      <c r="A882" s="160"/>
      <c r="B882" s="161"/>
      <c r="C882" s="162"/>
      <c r="D882" s="18" t="s">
        <v>258</v>
      </c>
      <c r="E882" s="7">
        <v>300</v>
      </c>
      <c r="F882" s="7">
        <v>299.9</v>
      </c>
      <c r="G882" s="7">
        <f t="shared" si="50"/>
        <v>99.96666666666665</v>
      </c>
    </row>
    <row r="883" spans="1:7" s="8" customFormat="1" ht="38.25">
      <c r="A883" s="163"/>
      <c r="B883" s="164"/>
      <c r="C883" s="165"/>
      <c r="D883" s="16" t="s">
        <v>344</v>
      </c>
      <c r="E883" s="7">
        <v>120</v>
      </c>
      <c r="F883" s="7">
        <v>120</v>
      </c>
      <c r="G883" s="7">
        <f t="shared" si="50"/>
        <v>100</v>
      </c>
    </row>
    <row r="884" spans="1:7" s="8" customFormat="1" ht="12.75">
      <c r="A884" s="4"/>
      <c r="B884" s="5"/>
      <c r="C884" s="5"/>
      <c r="D884" s="6"/>
      <c r="E884" s="7"/>
      <c r="F884" s="7"/>
      <c r="G884" s="7"/>
    </row>
    <row r="885" spans="1:7" s="3" customFormat="1" ht="25.5">
      <c r="A885" s="9"/>
      <c r="B885" s="10"/>
      <c r="C885" s="10">
        <v>90015</v>
      </c>
      <c r="D885" s="11" t="s">
        <v>37</v>
      </c>
      <c r="E885" s="2">
        <f>SUM(E886,E894)</f>
        <v>666373.25</v>
      </c>
      <c r="F885" s="2">
        <f>SUM(F886,F894)</f>
        <v>630371.87</v>
      </c>
      <c r="G885" s="2">
        <f t="shared" si="50"/>
        <v>94.59741518735933</v>
      </c>
    </row>
    <row r="886" spans="1:7" s="8" customFormat="1" ht="12.75">
      <c r="A886" s="12"/>
      <c r="B886" s="13"/>
      <c r="C886" s="13"/>
      <c r="D886" s="14" t="s">
        <v>24</v>
      </c>
      <c r="E886" s="15">
        <f>SUM(E887)</f>
        <v>631080</v>
      </c>
      <c r="F886" s="15">
        <f>SUM(F887)</f>
        <v>595078.62</v>
      </c>
      <c r="G886" s="15">
        <f t="shared" si="50"/>
        <v>94.29527476706598</v>
      </c>
    </row>
    <row r="887" spans="1:7" s="8" customFormat="1" ht="25.5">
      <c r="A887" s="146" t="s">
        <v>303</v>
      </c>
      <c r="B887" s="158"/>
      <c r="C887" s="159"/>
      <c r="D887" s="16" t="s">
        <v>102</v>
      </c>
      <c r="E887" s="17">
        <f>SUM(E888)</f>
        <v>631080</v>
      </c>
      <c r="F887" s="17">
        <f>SUM(F888)</f>
        <v>595078.62</v>
      </c>
      <c r="G887" s="17">
        <f t="shared" si="50"/>
        <v>94.29527476706598</v>
      </c>
    </row>
    <row r="888" spans="1:7" s="8" customFormat="1" ht="38.25">
      <c r="A888" s="160"/>
      <c r="B888" s="161"/>
      <c r="C888" s="162"/>
      <c r="D888" s="16" t="s">
        <v>143</v>
      </c>
      <c r="E888" s="17">
        <f>SUM(E889:E892)</f>
        <v>631080</v>
      </c>
      <c r="F888" s="17">
        <f>SUM(F889:F892)</f>
        <v>595078.62</v>
      </c>
      <c r="G888" s="17">
        <f t="shared" si="50"/>
        <v>94.29527476706598</v>
      </c>
    </row>
    <row r="889" spans="1:7" s="8" customFormat="1" ht="12.75">
      <c r="A889" s="160"/>
      <c r="B889" s="161"/>
      <c r="C889" s="162"/>
      <c r="D889" s="6" t="s">
        <v>238</v>
      </c>
      <c r="E889" s="17">
        <v>212630</v>
      </c>
      <c r="F889" s="17">
        <v>206924.93</v>
      </c>
      <c r="G889" s="17">
        <f t="shared" si="50"/>
        <v>97.31690260076189</v>
      </c>
    </row>
    <row r="890" spans="1:7" s="8" customFormat="1" ht="25.5">
      <c r="A890" s="160"/>
      <c r="B890" s="161"/>
      <c r="C890" s="162"/>
      <c r="D890" s="6" t="s">
        <v>292</v>
      </c>
      <c r="E890" s="7">
        <v>209600</v>
      </c>
      <c r="F890" s="7">
        <v>206865.68</v>
      </c>
      <c r="G890" s="7">
        <f t="shared" si="50"/>
        <v>98.69545801526718</v>
      </c>
    </row>
    <row r="891" spans="1:7" s="8" customFormat="1" ht="38.25">
      <c r="A891" s="160"/>
      <c r="B891" s="161"/>
      <c r="C891" s="162"/>
      <c r="D891" s="6" t="s">
        <v>293</v>
      </c>
      <c r="E891" s="7">
        <v>195110</v>
      </c>
      <c r="F891" s="7">
        <v>181288.01</v>
      </c>
      <c r="G891" s="7">
        <f t="shared" si="50"/>
        <v>92.91579621751832</v>
      </c>
    </row>
    <row r="892" spans="1:7" s="8" customFormat="1" ht="13.5" customHeight="1">
      <c r="A892" s="163"/>
      <c r="B892" s="164"/>
      <c r="C892" s="165"/>
      <c r="D892" s="6" t="s">
        <v>321</v>
      </c>
      <c r="E892" s="7">
        <v>13740</v>
      </c>
      <c r="F892" s="7">
        <v>0</v>
      </c>
      <c r="G892" s="7">
        <f t="shared" si="50"/>
        <v>0</v>
      </c>
    </row>
    <row r="893" spans="1:7" s="8" customFormat="1" ht="13.5" customHeight="1">
      <c r="A893" s="4"/>
      <c r="B893" s="5"/>
      <c r="C893" s="5"/>
      <c r="D893" s="6"/>
      <c r="E893" s="7"/>
      <c r="F893" s="7"/>
      <c r="G893" s="7"/>
    </row>
    <row r="894" spans="1:7" s="8" customFormat="1" ht="13.5" customHeight="1">
      <c r="A894" s="29"/>
      <c r="B894" s="30"/>
      <c r="C894" s="30"/>
      <c r="D894" s="31" t="s">
        <v>280</v>
      </c>
      <c r="E894" s="32">
        <f>SUM(E895)</f>
        <v>35293.25</v>
      </c>
      <c r="F894" s="32">
        <f>SUM(F895)</f>
        <v>35293.25</v>
      </c>
      <c r="G894" s="32">
        <f t="shared" si="50"/>
        <v>100</v>
      </c>
    </row>
    <row r="895" spans="1:7" s="8" customFormat="1" ht="25.5">
      <c r="A895" s="153" t="s">
        <v>303</v>
      </c>
      <c r="B895" s="154"/>
      <c r="C895" s="155"/>
      <c r="D895" s="16" t="s">
        <v>149</v>
      </c>
      <c r="E895" s="7">
        <f>SUM(E896)</f>
        <v>35293.25</v>
      </c>
      <c r="F895" s="7">
        <f>SUM(F896)</f>
        <v>35293.25</v>
      </c>
      <c r="G895" s="7">
        <f t="shared" si="50"/>
        <v>100</v>
      </c>
    </row>
    <row r="896" spans="1:7" s="8" customFormat="1" ht="51">
      <c r="A896" s="156"/>
      <c r="B896" s="157"/>
      <c r="C896" s="145"/>
      <c r="D896" s="6" t="s">
        <v>345</v>
      </c>
      <c r="E896" s="7">
        <v>35293.25</v>
      </c>
      <c r="F896" s="7">
        <v>35293.25</v>
      </c>
      <c r="G896" s="7">
        <f t="shared" si="50"/>
        <v>100</v>
      </c>
    </row>
    <row r="897" spans="1:7" s="8" customFormat="1" ht="12.75">
      <c r="A897" s="4"/>
      <c r="B897" s="5"/>
      <c r="C897" s="5"/>
      <c r="D897" s="6"/>
      <c r="E897" s="7"/>
      <c r="F897" s="7"/>
      <c r="G897" s="7"/>
    </row>
    <row r="898" spans="1:7" s="3" customFormat="1" ht="12.75">
      <c r="A898" s="9"/>
      <c r="B898" s="10"/>
      <c r="C898" s="10">
        <v>90095</v>
      </c>
      <c r="D898" s="11" t="s">
        <v>23</v>
      </c>
      <c r="E898" s="2">
        <f>SUM(E899,E931)</f>
        <v>209930.83</v>
      </c>
      <c r="F898" s="2">
        <f>SUM(F899,F931)</f>
        <v>188779.44</v>
      </c>
      <c r="G898" s="2">
        <f t="shared" si="50"/>
        <v>89.92459087595662</v>
      </c>
    </row>
    <row r="899" spans="1:7" s="8" customFormat="1" ht="12.75">
      <c r="A899" s="12"/>
      <c r="B899" s="13"/>
      <c r="C899" s="13"/>
      <c r="D899" s="14" t="s">
        <v>24</v>
      </c>
      <c r="E899" s="15">
        <f>SUM(E900,E927)</f>
        <v>154593.62</v>
      </c>
      <c r="F899" s="15">
        <f>SUM(F900,F927)</f>
        <v>136994.24</v>
      </c>
      <c r="G899" s="15">
        <f t="shared" si="50"/>
        <v>88.61571389556697</v>
      </c>
    </row>
    <row r="900" spans="1:7" s="8" customFormat="1" ht="25.5">
      <c r="A900" s="146" t="s">
        <v>303</v>
      </c>
      <c r="B900" s="158"/>
      <c r="C900" s="159"/>
      <c r="D900" s="16" t="s">
        <v>102</v>
      </c>
      <c r="E900" s="17">
        <f>SUM(E901)</f>
        <v>130663.62</v>
      </c>
      <c r="F900" s="17">
        <f>SUM(F901)</f>
        <v>113064.23999999998</v>
      </c>
      <c r="G900" s="17">
        <f t="shared" si="50"/>
        <v>86.5307726817916</v>
      </c>
    </row>
    <row r="901" spans="1:7" s="8" customFormat="1" ht="38.25">
      <c r="A901" s="160"/>
      <c r="B901" s="161"/>
      <c r="C901" s="162"/>
      <c r="D901" s="16" t="s">
        <v>143</v>
      </c>
      <c r="E901" s="17">
        <f>SUM(E902:E926)</f>
        <v>130663.62</v>
      </c>
      <c r="F901" s="17">
        <f>SUM(F902:F926)</f>
        <v>113064.23999999998</v>
      </c>
      <c r="G901" s="17">
        <f t="shared" si="50"/>
        <v>86.5307726817916</v>
      </c>
    </row>
    <row r="902" spans="1:7" s="8" customFormat="1" ht="25.5">
      <c r="A902" s="160"/>
      <c r="B902" s="161"/>
      <c r="C902" s="162"/>
      <c r="D902" s="6" t="s">
        <v>189</v>
      </c>
      <c r="E902" s="7">
        <v>3000</v>
      </c>
      <c r="F902" s="7">
        <v>1794.96</v>
      </c>
      <c r="G902" s="7">
        <f t="shared" si="50"/>
        <v>59.832</v>
      </c>
    </row>
    <row r="903" spans="1:7" s="8" customFormat="1" ht="12.75">
      <c r="A903" s="160"/>
      <c r="B903" s="161"/>
      <c r="C903" s="162"/>
      <c r="D903" s="6" t="s">
        <v>190</v>
      </c>
      <c r="E903" s="17">
        <v>3000</v>
      </c>
      <c r="F903" s="17">
        <v>2900.81</v>
      </c>
      <c r="G903" s="17">
        <f t="shared" si="50"/>
        <v>96.69366666666667</v>
      </c>
    </row>
    <row r="904" spans="1:7" s="8" customFormat="1" ht="25.5">
      <c r="A904" s="160"/>
      <c r="B904" s="161"/>
      <c r="C904" s="162"/>
      <c r="D904" s="6" t="s">
        <v>164</v>
      </c>
      <c r="E904" s="17">
        <v>3000</v>
      </c>
      <c r="F904" s="17">
        <v>0</v>
      </c>
      <c r="G904" s="17">
        <f t="shared" si="50"/>
        <v>0</v>
      </c>
    </row>
    <row r="905" spans="1:7" s="8" customFormat="1" ht="25.5">
      <c r="A905" s="160"/>
      <c r="B905" s="161"/>
      <c r="C905" s="162"/>
      <c r="D905" s="6" t="s">
        <v>211</v>
      </c>
      <c r="E905" s="7">
        <v>3450</v>
      </c>
      <c r="F905" s="7">
        <v>1815.43</v>
      </c>
      <c r="G905" s="7">
        <f t="shared" si="50"/>
        <v>52.62115942028986</v>
      </c>
    </row>
    <row r="906" spans="1:7" s="8" customFormat="1" ht="38.25">
      <c r="A906" s="160"/>
      <c r="B906" s="161"/>
      <c r="C906" s="162"/>
      <c r="D906" s="16" t="s">
        <v>210</v>
      </c>
      <c r="E906" s="17">
        <v>36500</v>
      </c>
      <c r="F906" s="17">
        <v>33356.17</v>
      </c>
      <c r="G906" s="17">
        <f aca="true" t="shared" si="51" ref="G906:G990">F906*100/E906</f>
        <v>91.38676712328767</v>
      </c>
    </row>
    <row r="907" spans="1:7" s="8" customFormat="1" ht="25.5">
      <c r="A907" s="160"/>
      <c r="B907" s="161"/>
      <c r="C907" s="162"/>
      <c r="D907" s="16" t="s">
        <v>214</v>
      </c>
      <c r="E907" s="17">
        <v>8000</v>
      </c>
      <c r="F907" s="17">
        <v>6960</v>
      </c>
      <c r="G907" s="17">
        <f t="shared" si="51"/>
        <v>87</v>
      </c>
    </row>
    <row r="908" spans="1:7" s="8" customFormat="1" ht="25.5">
      <c r="A908" s="160"/>
      <c r="B908" s="161"/>
      <c r="C908" s="162"/>
      <c r="D908" s="16" t="s">
        <v>236</v>
      </c>
      <c r="E908" s="17">
        <v>6500</v>
      </c>
      <c r="F908" s="17">
        <v>0</v>
      </c>
      <c r="G908" s="17">
        <f t="shared" si="51"/>
        <v>0</v>
      </c>
    </row>
    <row r="909" spans="1:7" s="8" customFormat="1" ht="38.25">
      <c r="A909" s="160"/>
      <c r="B909" s="161"/>
      <c r="C909" s="162"/>
      <c r="D909" s="16" t="s">
        <v>237</v>
      </c>
      <c r="E909" s="17">
        <v>1230</v>
      </c>
      <c r="F909" s="17">
        <v>1230</v>
      </c>
      <c r="G909" s="17">
        <f t="shared" si="51"/>
        <v>100</v>
      </c>
    </row>
    <row r="910" spans="1:7" s="8" customFormat="1" ht="25.5">
      <c r="A910" s="160"/>
      <c r="B910" s="161"/>
      <c r="C910" s="162"/>
      <c r="D910" s="16" t="s">
        <v>239</v>
      </c>
      <c r="E910" s="17">
        <v>3808.08</v>
      </c>
      <c r="F910" s="17">
        <v>2856.06</v>
      </c>
      <c r="G910" s="17">
        <f t="shared" si="51"/>
        <v>75</v>
      </c>
    </row>
    <row r="911" spans="1:7" s="8" customFormat="1" ht="25.5">
      <c r="A911" s="160"/>
      <c r="B911" s="161"/>
      <c r="C911" s="162"/>
      <c r="D911" s="18" t="s">
        <v>391</v>
      </c>
      <c r="E911" s="17">
        <v>589.17</v>
      </c>
      <c r="F911" s="17">
        <v>589.17</v>
      </c>
      <c r="G911" s="17">
        <f t="shared" si="51"/>
        <v>100</v>
      </c>
    </row>
    <row r="912" spans="1:7" s="8" customFormat="1" ht="38.25">
      <c r="A912" s="160"/>
      <c r="B912" s="161"/>
      <c r="C912" s="162"/>
      <c r="D912" s="18" t="s">
        <v>392</v>
      </c>
      <c r="E912" s="17">
        <v>3210</v>
      </c>
      <c r="F912" s="17">
        <v>3209.07</v>
      </c>
      <c r="G912" s="17">
        <f t="shared" si="51"/>
        <v>99.97102803738318</v>
      </c>
    </row>
    <row r="913" spans="1:7" s="8" customFormat="1" ht="38.25">
      <c r="A913" s="160"/>
      <c r="B913" s="161"/>
      <c r="C913" s="162"/>
      <c r="D913" s="18" t="s">
        <v>393</v>
      </c>
      <c r="E913" s="17">
        <v>129.74</v>
      </c>
      <c r="F913" s="17">
        <v>129</v>
      </c>
      <c r="G913" s="17">
        <f t="shared" si="51"/>
        <v>99.42962848774471</v>
      </c>
    </row>
    <row r="914" spans="1:7" s="8" customFormat="1" ht="25.5">
      <c r="A914" s="160"/>
      <c r="B914" s="161"/>
      <c r="C914" s="162"/>
      <c r="D914" s="18" t="s">
        <v>394</v>
      </c>
      <c r="E914" s="17">
        <v>4329.14</v>
      </c>
      <c r="F914" s="17">
        <v>4329.14</v>
      </c>
      <c r="G914" s="17">
        <f t="shared" si="51"/>
        <v>100</v>
      </c>
    </row>
    <row r="915" spans="1:7" s="8" customFormat="1" ht="25.5">
      <c r="A915" s="160"/>
      <c r="B915" s="161"/>
      <c r="C915" s="162"/>
      <c r="D915" s="18" t="s">
        <v>395</v>
      </c>
      <c r="E915" s="17">
        <v>1850</v>
      </c>
      <c r="F915" s="17">
        <v>1845</v>
      </c>
      <c r="G915" s="17">
        <f t="shared" si="51"/>
        <v>99.72972972972973</v>
      </c>
    </row>
    <row r="916" spans="1:7" s="8" customFormat="1" ht="38.25">
      <c r="A916" s="160"/>
      <c r="B916" s="161"/>
      <c r="C916" s="162"/>
      <c r="D916" s="18" t="s">
        <v>396</v>
      </c>
      <c r="E916" s="17">
        <v>1000</v>
      </c>
      <c r="F916" s="17">
        <v>984</v>
      </c>
      <c r="G916" s="17">
        <f t="shared" si="51"/>
        <v>98.4</v>
      </c>
    </row>
    <row r="917" spans="1:7" s="8" customFormat="1" ht="51">
      <c r="A917" s="160"/>
      <c r="B917" s="161"/>
      <c r="C917" s="162"/>
      <c r="D917" s="18" t="s">
        <v>397</v>
      </c>
      <c r="E917" s="17">
        <v>5814.4</v>
      </c>
      <c r="F917" s="17">
        <v>5814.4</v>
      </c>
      <c r="G917" s="17">
        <f t="shared" si="51"/>
        <v>100</v>
      </c>
    </row>
    <row r="918" spans="1:7" s="8" customFormat="1" ht="51">
      <c r="A918" s="160"/>
      <c r="B918" s="161"/>
      <c r="C918" s="162"/>
      <c r="D918" s="18" t="s">
        <v>398</v>
      </c>
      <c r="E918" s="17">
        <v>680</v>
      </c>
      <c r="F918" s="17">
        <v>680</v>
      </c>
      <c r="G918" s="17">
        <f t="shared" si="51"/>
        <v>100</v>
      </c>
    </row>
    <row r="919" spans="1:7" s="8" customFormat="1" ht="63.75">
      <c r="A919" s="160"/>
      <c r="B919" s="161"/>
      <c r="C919" s="162"/>
      <c r="D919" s="18" t="s">
        <v>399</v>
      </c>
      <c r="E919" s="17">
        <v>900</v>
      </c>
      <c r="F919" s="17">
        <v>899.9</v>
      </c>
      <c r="G919" s="17">
        <f t="shared" si="51"/>
        <v>99.9888888888889</v>
      </c>
    </row>
    <row r="920" spans="1:7" s="8" customFormat="1" ht="38.25">
      <c r="A920" s="160"/>
      <c r="B920" s="161"/>
      <c r="C920" s="162"/>
      <c r="D920" s="18" t="s">
        <v>400</v>
      </c>
      <c r="E920" s="17">
        <v>600</v>
      </c>
      <c r="F920" s="17">
        <v>599.63</v>
      </c>
      <c r="G920" s="17">
        <f t="shared" si="51"/>
        <v>99.93833333333333</v>
      </c>
    </row>
    <row r="921" spans="1:7" s="8" customFormat="1" ht="38.25">
      <c r="A921" s="160"/>
      <c r="B921" s="161"/>
      <c r="C921" s="162"/>
      <c r="D921" s="18" t="s">
        <v>401</v>
      </c>
      <c r="E921" s="17">
        <v>2900</v>
      </c>
      <c r="F921" s="17">
        <v>2899.98</v>
      </c>
      <c r="G921" s="17">
        <f t="shared" si="51"/>
        <v>99.99931034482759</v>
      </c>
    </row>
    <row r="922" spans="1:7" s="8" customFormat="1" ht="51">
      <c r="A922" s="160"/>
      <c r="B922" s="161"/>
      <c r="C922" s="162"/>
      <c r="D922" s="18" t="s">
        <v>402</v>
      </c>
      <c r="E922" s="7">
        <v>300</v>
      </c>
      <c r="F922" s="7">
        <v>298.5</v>
      </c>
      <c r="G922" s="7">
        <f t="shared" si="51"/>
        <v>99.5</v>
      </c>
    </row>
    <row r="923" spans="1:7" s="8" customFormat="1" ht="63.75">
      <c r="A923" s="160"/>
      <c r="B923" s="161"/>
      <c r="C923" s="162"/>
      <c r="D923" s="16" t="s">
        <v>403</v>
      </c>
      <c r="E923" s="17">
        <v>22000</v>
      </c>
      <c r="F923" s="17">
        <v>22000</v>
      </c>
      <c r="G923" s="17">
        <f t="shared" si="51"/>
        <v>100</v>
      </c>
    </row>
    <row r="924" spans="1:7" s="8" customFormat="1" ht="38.25">
      <c r="A924" s="160"/>
      <c r="B924" s="161"/>
      <c r="C924" s="162"/>
      <c r="D924" s="16" t="s">
        <v>404</v>
      </c>
      <c r="E924" s="17">
        <v>12066.3</v>
      </c>
      <c r="F924" s="17">
        <v>12066.3</v>
      </c>
      <c r="G924" s="17">
        <f t="shared" si="51"/>
        <v>100</v>
      </c>
    </row>
    <row r="925" spans="1:7" s="8" customFormat="1" ht="12.75">
      <c r="A925" s="160"/>
      <c r="B925" s="161"/>
      <c r="C925" s="162"/>
      <c r="D925" s="16" t="s">
        <v>405</v>
      </c>
      <c r="E925" s="17">
        <v>3820</v>
      </c>
      <c r="F925" s="17">
        <v>3819.93</v>
      </c>
      <c r="G925" s="17">
        <f t="shared" si="51"/>
        <v>99.99816753926702</v>
      </c>
    </row>
    <row r="926" spans="1:7" s="8" customFormat="1" ht="25.5">
      <c r="A926" s="160"/>
      <c r="B926" s="161"/>
      <c r="C926" s="162"/>
      <c r="D926" s="16" t="s">
        <v>406</v>
      </c>
      <c r="E926" s="17">
        <v>1986.79</v>
      </c>
      <c r="F926" s="17">
        <v>1986.79</v>
      </c>
      <c r="G926" s="17">
        <f t="shared" si="51"/>
        <v>100</v>
      </c>
    </row>
    <row r="927" spans="1:7" s="8" customFormat="1" ht="25.5">
      <c r="A927" s="160"/>
      <c r="B927" s="161"/>
      <c r="C927" s="162"/>
      <c r="D927" s="16" t="s">
        <v>152</v>
      </c>
      <c r="E927" s="17">
        <f>SUM(E928:E929)</f>
        <v>23930</v>
      </c>
      <c r="F927" s="17">
        <f>SUM(F928:F929)</f>
        <v>23930</v>
      </c>
      <c r="G927" s="17">
        <f t="shared" si="51"/>
        <v>100</v>
      </c>
    </row>
    <row r="928" spans="1:7" s="8" customFormat="1" ht="51">
      <c r="A928" s="160"/>
      <c r="B928" s="161"/>
      <c r="C928" s="162"/>
      <c r="D928" s="16" t="s">
        <v>125</v>
      </c>
      <c r="E928" s="7">
        <v>10000</v>
      </c>
      <c r="F928" s="7">
        <v>10000</v>
      </c>
      <c r="G928" s="7">
        <f t="shared" si="51"/>
        <v>100</v>
      </c>
    </row>
    <row r="929" spans="1:7" s="8" customFormat="1" ht="51">
      <c r="A929" s="163"/>
      <c r="B929" s="164"/>
      <c r="C929" s="165"/>
      <c r="D929" s="16" t="s">
        <v>389</v>
      </c>
      <c r="E929" s="7">
        <v>13930</v>
      </c>
      <c r="F929" s="7">
        <v>13930</v>
      </c>
      <c r="G929" s="7">
        <f t="shared" si="51"/>
        <v>100</v>
      </c>
    </row>
    <row r="930" spans="1:7" s="8" customFormat="1" ht="12.75">
      <c r="A930" s="35"/>
      <c r="B930" s="36"/>
      <c r="C930" s="37"/>
      <c r="D930" s="16"/>
      <c r="E930" s="7"/>
      <c r="F930" s="7"/>
      <c r="G930" s="7"/>
    </row>
    <row r="931" spans="1:7" s="8" customFormat="1" ht="12.75">
      <c r="A931" s="29"/>
      <c r="B931" s="30"/>
      <c r="C931" s="30"/>
      <c r="D931" s="31" t="s">
        <v>38</v>
      </c>
      <c r="E931" s="32">
        <f>SUM(E932)</f>
        <v>55337.21</v>
      </c>
      <c r="F931" s="32">
        <f>SUM(F932)</f>
        <v>51785.200000000004</v>
      </c>
      <c r="G931" s="32">
        <f t="shared" si="51"/>
        <v>93.58115452513779</v>
      </c>
    </row>
    <row r="932" spans="1:7" s="8" customFormat="1" ht="25.5">
      <c r="A932" s="153" t="s">
        <v>303</v>
      </c>
      <c r="B932" s="154"/>
      <c r="C932" s="155"/>
      <c r="D932" s="16" t="s">
        <v>149</v>
      </c>
      <c r="E932" s="7">
        <f>SUM(E933,E934,E936,E937,E939,E940)</f>
        <v>55337.21</v>
      </c>
      <c r="F932" s="7">
        <f>SUM(F933,F934,F936,F937,F939,F940)</f>
        <v>51785.200000000004</v>
      </c>
      <c r="G932" s="7">
        <f t="shared" si="51"/>
        <v>93.58115452513779</v>
      </c>
    </row>
    <row r="933" spans="1:7" s="8" customFormat="1" ht="38.25">
      <c r="A933" s="169"/>
      <c r="B933" s="170"/>
      <c r="C933" s="171"/>
      <c r="D933" s="6" t="s">
        <v>346</v>
      </c>
      <c r="E933" s="7">
        <v>3538.8</v>
      </c>
      <c r="F933" s="7">
        <v>0</v>
      </c>
      <c r="G933" s="7">
        <f t="shared" si="51"/>
        <v>0</v>
      </c>
    </row>
    <row r="934" spans="1:7" s="8" customFormat="1" ht="38.25">
      <c r="A934" s="169"/>
      <c r="B934" s="170"/>
      <c r="C934" s="171"/>
      <c r="D934" s="6" t="s">
        <v>347</v>
      </c>
      <c r="E934" s="7">
        <v>12052.9</v>
      </c>
      <c r="F934" s="7">
        <v>12052.9</v>
      </c>
      <c r="G934" s="7">
        <f t="shared" si="51"/>
        <v>100</v>
      </c>
    </row>
    <row r="935" spans="1:7" s="89" customFormat="1" ht="63.75">
      <c r="A935" s="169"/>
      <c r="B935" s="170"/>
      <c r="C935" s="171"/>
      <c r="D935" s="87" t="s">
        <v>348</v>
      </c>
      <c r="E935" s="88">
        <v>12052</v>
      </c>
      <c r="F935" s="88">
        <v>12052</v>
      </c>
      <c r="G935" s="88">
        <f t="shared" si="51"/>
        <v>100</v>
      </c>
    </row>
    <row r="936" spans="1:7" s="8" customFormat="1" ht="25.5">
      <c r="A936" s="169"/>
      <c r="B936" s="170"/>
      <c r="C936" s="171"/>
      <c r="D936" s="6" t="s">
        <v>349</v>
      </c>
      <c r="E936" s="7">
        <v>6013.21</v>
      </c>
      <c r="F936" s="7">
        <v>6000</v>
      </c>
      <c r="G936" s="7">
        <f t="shared" si="51"/>
        <v>99.78031700206712</v>
      </c>
    </row>
    <row r="937" spans="1:7" s="8" customFormat="1" ht="25.5">
      <c r="A937" s="169"/>
      <c r="B937" s="170"/>
      <c r="C937" s="171"/>
      <c r="D937" s="6" t="s">
        <v>350</v>
      </c>
      <c r="E937" s="7">
        <v>15657.9</v>
      </c>
      <c r="F937" s="7">
        <v>15657.9</v>
      </c>
      <c r="G937" s="7">
        <f t="shared" si="51"/>
        <v>100</v>
      </c>
    </row>
    <row r="938" spans="1:7" s="89" customFormat="1" ht="51">
      <c r="A938" s="169"/>
      <c r="B938" s="170"/>
      <c r="C938" s="171"/>
      <c r="D938" s="87" t="s">
        <v>351</v>
      </c>
      <c r="E938" s="88">
        <v>14157.9</v>
      </c>
      <c r="F938" s="88">
        <v>14157.9</v>
      </c>
      <c r="G938" s="88">
        <f t="shared" si="51"/>
        <v>100</v>
      </c>
    </row>
    <row r="939" spans="1:7" s="8" customFormat="1" ht="38.25">
      <c r="A939" s="169"/>
      <c r="B939" s="170"/>
      <c r="C939" s="171"/>
      <c r="D939" s="18" t="s">
        <v>377</v>
      </c>
      <c r="E939" s="7">
        <v>3888.8</v>
      </c>
      <c r="F939" s="7">
        <v>3888.8</v>
      </c>
      <c r="G939" s="7">
        <f t="shared" si="51"/>
        <v>100</v>
      </c>
    </row>
    <row r="940" spans="1:7" s="8" customFormat="1" ht="51">
      <c r="A940" s="156"/>
      <c r="B940" s="157"/>
      <c r="C940" s="145"/>
      <c r="D940" s="18" t="s">
        <v>390</v>
      </c>
      <c r="E940" s="7">
        <v>14185.6</v>
      </c>
      <c r="F940" s="7">
        <v>14185.6</v>
      </c>
      <c r="G940" s="7">
        <f t="shared" si="51"/>
        <v>100</v>
      </c>
    </row>
    <row r="941" spans="1:7" s="8" customFormat="1" ht="12.75">
      <c r="A941" s="4"/>
      <c r="B941" s="5"/>
      <c r="C941" s="5"/>
      <c r="D941" s="6"/>
      <c r="E941" s="7"/>
      <c r="F941" s="7"/>
      <c r="G941" s="7"/>
    </row>
    <row r="942" spans="1:7" s="8" customFormat="1" ht="25.5">
      <c r="A942" s="38" t="s">
        <v>91</v>
      </c>
      <c r="B942" s="39">
        <v>921</v>
      </c>
      <c r="C942" s="39"/>
      <c r="D942" s="40" t="s">
        <v>40</v>
      </c>
      <c r="E942" s="41">
        <f>SUM(E944,E976,E987,E981)</f>
        <v>2241899.94</v>
      </c>
      <c r="F942" s="41">
        <f>SUM(F944,F976,F987,F981)</f>
        <v>2230151.32</v>
      </c>
      <c r="G942" s="41">
        <f t="shared" si="51"/>
        <v>99.47595252623093</v>
      </c>
    </row>
    <row r="943" spans="1:7" s="8" customFormat="1" ht="12.75">
      <c r="A943" s="4"/>
      <c r="B943" s="5"/>
      <c r="C943" s="5"/>
      <c r="D943" s="6"/>
      <c r="E943" s="7"/>
      <c r="F943" s="7"/>
      <c r="G943" s="7"/>
    </row>
    <row r="944" spans="1:7" s="3" customFormat="1" ht="25.5">
      <c r="A944" s="9"/>
      <c r="B944" s="10"/>
      <c r="C944" s="10">
        <v>92109</v>
      </c>
      <c r="D944" s="11" t="s">
        <v>49</v>
      </c>
      <c r="E944" s="2">
        <f>E945+E969</f>
        <v>1901520.75</v>
      </c>
      <c r="F944" s="2">
        <f>F945+F969</f>
        <v>1901112.77</v>
      </c>
      <c r="G944" s="2">
        <f t="shared" si="51"/>
        <v>99.9785445412573</v>
      </c>
    </row>
    <row r="945" spans="1:7" s="8" customFormat="1" ht="12.75">
      <c r="A945" s="12"/>
      <c r="B945" s="13"/>
      <c r="C945" s="13"/>
      <c r="D945" s="14" t="s">
        <v>24</v>
      </c>
      <c r="E945" s="15">
        <f>SUM(E946,E951)</f>
        <v>1757020.75</v>
      </c>
      <c r="F945" s="15">
        <f>SUM(F946,F951)</f>
        <v>1756983.02</v>
      </c>
      <c r="G945" s="15">
        <f t="shared" si="51"/>
        <v>99.99785261500185</v>
      </c>
    </row>
    <row r="946" spans="1:7" s="8" customFormat="1" ht="25.5">
      <c r="A946" s="146" t="s">
        <v>303</v>
      </c>
      <c r="B946" s="158"/>
      <c r="C946" s="159"/>
      <c r="D946" s="16" t="s">
        <v>142</v>
      </c>
      <c r="E946" s="17">
        <f>SUM(E947:E950)</f>
        <v>1723800</v>
      </c>
      <c r="F946" s="17">
        <f>SUM(F947:F950)</f>
        <v>1723800</v>
      </c>
      <c r="G946" s="17">
        <f t="shared" si="51"/>
        <v>100</v>
      </c>
    </row>
    <row r="947" spans="1:7" s="8" customFormat="1" ht="25.5">
      <c r="A947" s="160"/>
      <c r="B947" s="161"/>
      <c r="C947" s="162"/>
      <c r="D947" s="6" t="s">
        <v>133</v>
      </c>
      <c r="E947" s="17">
        <v>1345300</v>
      </c>
      <c r="F947" s="17">
        <v>1345300</v>
      </c>
      <c r="G947" s="17">
        <f t="shared" si="51"/>
        <v>100</v>
      </c>
    </row>
    <row r="948" spans="1:7" s="8" customFormat="1" ht="38.25">
      <c r="A948" s="160"/>
      <c r="B948" s="161"/>
      <c r="C948" s="162"/>
      <c r="D948" s="6" t="s">
        <v>352</v>
      </c>
      <c r="E948" s="17">
        <v>344000</v>
      </c>
      <c r="F948" s="17">
        <v>344000</v>
      </c>
      <c r="G948" s="17">
        <f t="shared" si="51"/>
        <v>100</v>
      </c>
    </row>
    <row r="949" spans="1:7" s="8" customFormat="1" ht="89.25">
      <c r="A949" s="160"/>
      <c r="B949" s="161"/>
      <c r="C949" s="162"/>
      <c r="D949" s="6" t="s">
        <v>353</v>
      </c>
      <c r="E949" s="17">
        <v>20000</v>
      </c>
      <c r="F949" s="17">
        <v>20000</v>
      </c>
      <c r="G949" s="17">
        <f t="shared" si="51"/>
        <v>100</v>
      </c>
    </row>
    <row r="950" spans="1:7" s="8" customFormat="1" ht="38.25">
      <c r="A950" s="160"/>
      <c r="B950" s="161"/>
      <c r="C950" s="162"/>
      <c r="D950" s="6" t="s">
        <v>354</v>
      </c>
      <c r="E950" s="17">
        <v>14500</v>
      </c>
      <c r="F950" s="17">
        <v>14500</v>
      </c>
      <c r="G950" s="17">
        <f t="shared" si="51"/>
        <v>100</v>
      </c>
    </row>
    <row r="951" spans="1:7" s="8" customFormat="1" ht="25.5">
      <c r="A951" s="160"/>
      <c r="B951" s="161"/>
      <c r="C951" s="162"/>
      <c r="D951" s="16" t="s">
        <v>103</v>
      </c>
      <c r="E951" s="7">
        <f>SUM(E952)</f>
        <v>33220.75</v>
      </c>
      <c r="F951" s="7">
        <f>SUM(F952)</f>
        <v>33183.02</v>
      </c>
      <c r="G951" s="7">
        <f t="shared" si="51"/>
        <v>99.8864264051835</v>
      </c>
    </row>
    <row r="952" spans="1:7" s="8" customFormat="1" ht="38.25">
      <c r="A952" s="160"/>
      <c r="B952" s="161"/>
      <c r="C952" s="162"/>
      <c r="D952" s="16" t="s">
        <v>144</v>
      </c>
      <c r="E952" s="7">
        <f>SUM(E953:E967)</f>
        <v>33220.75</v>
      </c>
      <c r="F952" s="7">
        <f>SUM(F953:F967)</f>
        <v>33183.02</v>
      </c>
      <c r="G952" s="7">
        <f t="shared" si="51"/>
        <v>99.8864264051835</v>
      </c>
    </row>
    <row r="953" spans="1:7" s="8" customFormat="1" ht="38.25">
      <c r="A953" s="160"/>
      <c r="B953" s="161"/>
      <c r="C953" s="162"/>
      <c r="D953" s="18" t="s">
        <v>248</v>
      </c>
      <c r="E953" s="7">
        <v>800</v>
      </c>
      <c r="F953" s="7">
        <v>800</v>
      </c>
      <c r="G953" s="7">
        <f t="shared" si="51"/>
        <v>100</v>
      </c>
    </row>
    <row r="954" spans="1:7" s="8" customFormat="1" ht="38.25">
      <c r="A954" s="160"/>
      <c r="B954" s="161"/>
      <c r="C954" s="162"/>
      <c r="D954" s="18" t="s">
        <v>250</v>
      </c>
      <c r="E954" s="7">
        <v>4612.5</v>
      </c>
      <c r="F954" s="7">
        <v>4612.5</v>
      </c>
      <c r="G954" s="7">
        <f t="shared" si="51"/>
        <v>100</v>
      </c>
    </row>
    <row r="955" spans="1:7" s="8" customFormat="1" ht="38.25">
      <c r="A955" s="160"/>
      <c r="B955" s="161"/>
      <c r="C955" s="162"/>
      <c r="D955" s="18" t="s">
        <v>290</v>
      </c>
      <c r="E955" s="7">
        <v>1000</v>
      </c>
      <c r="F955" s="7">
        <v>1000</v>
      </c>
      <c r="G955" s="7">
        <f t="shared" si="51"/>
        <v>100</v>
      </c>
    </row>
    <row r="956" spans="1:7" s="8" customFormat="1" ht="25.5">
      <c r="A956" s="160"/>
      <c r="B956" s="161"/>
      <c r="C956" s="162"/>
      <c r="D956" s="18" t="s">
        <v>291</v>
      </c>
      <c r="E956" s="7">
        <v>2928.25</v>
      </c>
      <c r="F956" s="7">
        <v>2926.64</v>
      </c>
      <c r="G956" s="7">
        <f t="shared" si="51"/>
        <v>99.94501835567318</v>
      </c>
    </row>
    <row r="957" spans="1:7" s="8" customFormat="1" ht="25.5">
      <c r="A957" s="160"/>
      <c r="B957" s="161"/>
      <c r="C957" s="162"/>
      <c r="D957" s="18" t="s">
        <v>251</v>
      </c>
      <c r="E957" s="7">
        <v>3200</v>
      </c>
      <c r="F957" s="7">
        <v>3200</v>
      </c>
      <c r="G957" s="7">
        <f t="shared" si="51"/>
        <v>100</v>
      </c>
    </row>
    <row r="958" spans="1:7" s="8" customFormat="1" ht="25.5">
      <c r="A958" s="160"/>
      <c r="B958" s="161"/>
      <c r="C958" s="162"/>
      <c r="D958" s="18" t="s">
        <v>252</v>
      </c>
      <c r="E958" s="7">
        <v>1700</v>
      </c>
      <c r="F958" s="7">
        <v>1669.9</v>
      </c>
      <c r="G958" s="7">
        <f t="shared" si="51"/>
        <v>98.22941176470589</v>
      </c>
    </row>
    <row r="959" spans="1:7" s="8" customFormat="1" ht="51">
      <c r="A959" s="160"/>
      <c r="B959" s="161"/>
      <c r="C959" s="162"/>
      <c r="D959" s="18" t="s">
        <v>288</v>
      </c>
      <c r="E959" s="7">
        <v>900</v>
      </c>
      <c r="F959" s="7">
        <v>899.48</v>
      </c>
      <c r="G959" s="7">
        <f t="shared" si="51"/>
        <v>99.94222222222223</v>
      </c>
    </row>
    <row r="960" spans="1:7" s="8" customFormat="1" ht="25.5">
      <c r="A960" s="160"/>
      <c r="B960" s="161"/>
      <c r="C960" s="162"/>
      <c r="D960" s="18" t="s">
        <v>255</v>
      </c>
      <c r="E960" s="7">
        <v>2500</v>
      </c>
      <c r="F960" s="7">
        <v>2494.5</v>
      </c>
      <c r="G960" s="7">
        <f t="shared" si="51"/>
        <v>99.78</v>
      </c>
    </row>
    <row r="961" spans="1:7" s="8" customFormat="1" ht="51">
      <c r="A961" s="160"/>
      <c r="B961" s="161"/>
      <c r="C961" s="162"/>
      <c r="D961" s="18" t="s">
        <v>274</v>
      </c>
      <c r="E961" s="7">
        <v>1200</v>
      </c>
      <c r="F961" s="7">
        <v>1200</v>
      </c>
      <c r="G961" s="7">
        <f t="shared" si="51"/>
        <v>100</v>
      </c>
    </row>
    <row r="962" spans="1:7" s="8" customFormat="1" ht="38.25">
      <c r="A962" s="160"/>
      <c r="B962" s="161"/>
      <c r="C962" s="162"/>
      <c r="D962" s="18" t="s">
        <v>289</v>
      </c>
      <c r="E962" s="7">
        <v>1500</v>
      </c>
      <c r="F962" s="7">
        <v>1500</v>
      </c>
      <c r="G962" s="7">
        <f t="shared" si="51"/>
        <v>100</v>
      </c>
    </row>
    <row r="963" spans="1:7" s="8" customFormat="1" ht="38.25">
      <c r="A963" s="160"/>
      <c r="B963" s="161"/>
      <c r="C963" s="162"/>
      <c r="D963" s="18" t="s">
        <v>275</v>
      </c>
      <c r="E963" s="7">
        <v>2000</v>
      </c>
      <c r="F963" s="7">
        <v>2000</v>
      </c>
      <c r="G963" s="7">
        <f t="shared" si="51"/>
        <v>100</v>
      </c>
    </row>
    <row r="964" spans="1:7" s="8" customFormat="1" ht="51">
      <c r="A964" s="160"/>
      <c r="B964" s="161"/>
      <c r="C964" s="162"/>
      <c r="D964" s="18" t="s">
        <v>276</v>
      </c>
      <c r="E964" s="7">
        <v>4400</v>
      </c>
      <c r="F964" s="7">
        <v>4400</v>
      </c>
      <c r="G964" s="7">
        <f t="shared" si="51"/>
        <v>100</v>
      </c>
    </row>
    <row r="965" spans="1:7" s="8" customFormat="1" ht="51">
      <c r="A965" s="160"/>
      <c r="B965" s="161"/>
      <c r="C965" s="162"/>
      <c r="D965" s="18" t="s">
        <v>277</v>
      </c>
      <c r="E965" s="7">
        <v>1750</v>
      </c>
      <c r="F965" s="7">
        <v>1750</v>
      </c>
      <c r="G965" s="7">
        <f t="shared" si="51"/>
        <v>100</v>
      </c>
    </row>
    <row r="966" spans="1:7" s="8" customFormat="1" ht="51">
      <c r="A966" s="160"/>
      <c r="B966" s="161"/>
      <c r="C966" s="162"/>
      <c r="D966" s="18" t="s">
        <v>408</v>
      </c>
      <c r="E966" s="7">
        <v>3500</v>
      </c>
      <c r="F966" s="7">
        <v>3500</v>
      </c>
      <c r="G966" s="7">
        <f t="shared" si="51"/>
        <v>100</v>
      </c>
    </row>
    <row r="967" spans="1:7" s="8" customFormat="1" ht="38.25">
      <c r="A967" s="163"/>
      <c r="B967" s="164"/>
      <c r="C967" s="165"/>
      <c r="D967" s="18" t="s">
        <v>409</v>
      </c>
      <c r="E967" s="7">
        <v>1230</v>
      </c>
      <c r="F967" s="7">
        <v>1230</v>
      </c>
      <c r="G967" s="7">
        <f t="shared" si="51"/>
        <v>100</v>
      </c>
    </row>
    <row r="968" spans="1:7" s="8" customFormat="1" ht="12.75">
      <c r="A968" s="4"/>
      <c r="B968" s="5"/>
      <c r="C968" s="5"/>
      <c r="D968" s="16"/>
      <c r="E968" s="7"/>
      <c r="F968" s="7"/>
      <c r="G968" s="7"/>
    </row>
    <row r="969" spans="1:7" s="8" customFormat="1" ht="12.75">
      <c r="A969" s="29"/>
      <c r="B969" s="30"/>
      <c r="C969" s="30"/>
      <c r="D969" s="31" t="s">
        <v>280</v>
      </c>
      <c r="E969" s="32">
        <f>E970</f>
        <v>144500</v>
      </c>
      <c r="F969" s="32">
        <f>F970</f>
        <v>144129.75</v>
      </c>
      <c r="G969" s="32">
        <f t="shared" si="51"/>
        <v>99.74377162629757</v>
      </c>
    </row>
    <row r="970" spans="1:7" s="8" customFormat="1" ht="25.5">
      <c r="A970" s="153" t="s">
        <v>303</v>
      </c>
      <c r="B970" s="154"/>
      <c r="C970" s="155"/>
      <c r="D970" s="16" t="s">
        <v>149</v>
      </c>
      <c r="E970" s="7">
        <f>SUM(E971:E974)</f>
        <v>144500</v>
      </c>
      <c r="F970" s="7">
        <f>SUM(F971:F974)</f>
        <v>144129.75</v>
      </c>
      <c r="G970" s="7">
        <f t="shared" si="51"/>
        <v>99.74377162629757</v>
      </c>
    </row>
    <row r="971" spans="1:7" s="8" customFormat="1" ht="25.5">
      <c r="A971" s="169"/>
      <c r="B971" s="170"/>
      <c r="C971" s="171"/>
      <c r="D971" s="16" t="s">
        <v>282</v>
      </c>
      <c r="E971" s="17">
        <v>80000</v>
      </c>
      <c r="F971" s="17">
        <v>80000</v>
      </c>
      <c r="G971" s="17">
        <f t="shared" si="51"/>
        <v>100</v>
      </c>
    </row>
    <row r="972" spans="1:7" s="8" customFormat="1" ht="63.75">
      <c r="A972" s="169"/>
      <c r="B972" s="170"/>
      <c r="C972" s="171"/>
      <c r="D972" s="16" t="s">
        <v>355</v>
      </c>
      <c r="E972" s="17">
        <v>10000</v>
      </c>
      <c r="F972" s="17">
        <v>10000</v>
      </c>
      <c r="G972" s="17">
        <f t="shared" si="51"/>
        <v>100</v>
      </c>
    </row>
    <row r="973" spans="1:7" s="8" customFormat="1" ht="63.75">
      <c r="A973" s="169"/>
      <c r="B973" s="170"/>
      <c r="C973" s="171"/>
      <c r="D973" s="16" t="s">
        <v>356</v>
      </c>
      <c r="E973" s="17">
        <v>40000</v>
      </c>
      <c r="F973" s="17">
        <v>39629.75</v>
      </c>
      <c r="G973" s="17">
        <f t="shared" si="51"/>
        <v>99.074375</v>
      </c>
    </row>
    <row r="974" spans="1:7" s="8" customFormat="1" ht="140.25">
      <c r="A974" s="156"/>
      <c r="B974" s="157"/>
      <c r="C974" s="145"/>
      <c r="D974" s="16" t="s">
        <v>407</v>
      </c>
      <c r="E974" s="17">
        <v>14500</v>
      </c>
      <c r="F974" s="17">
        <v>14500</v>
      </c>
      <c r="G974" s="17">
        <f t="shared" si="51"/>
        <v>100</v>
      </c>
    </row>
    <row r="975" spans="1:7" s="8" customFormat="1" ht="12.75">
      <c r="A975" s="4"/>
      <c r="B975" s="5"/>
      <c r="C975" s="5"/>
      <c r="D975" s="6"/>
      <c r="E975" s="7"/>
      <c r="F975" s="7"/>
      <c r="G975" s="7"/>
    </row>
    <row r="976" spans="1:7" s="3" customFormat="1" ht="12.75">
      <c r="A976" s="9"/>
      <c r="B976" s="10"/>
      <c r="C976" s="10">
        <v>92116</v>
      </c>
      <c r="D976" s="11" t="s">
        <v>39</v>
      </c>
      <c r="E976" s="2">
        <f aca="true" t="shared" si="52" ref="E976:F978">SUM(E977)</f>
        <v>268000</v>
      </c>
      <c r="F976" s="2">
        <f t="shared" si="52"/>
        <v>268000</v>
      </c>
      <c r="G976" s="2">
        <f t="shared" si="51"/>
        <v>100</v>
      </c>
    </row>
    <row r="977" spans="1:7" s="8" customFormat="1" ht="12.75">
      <c r="A977" s="12"/>
      <c r="B977" s="13"/>
      <c r="C977" s="13"/>
      <c r="D977" s="14" t="s">
        <v>21</v>
      </c>
      <c r="E977" s="15">
        <f t="shared" si="52"/>
        <v>268000</v>
      </c>
      <c r="F977" s="15">
        <f t="shared" si="52"/>
        <v>268000</v>
      </c>
      <c r="G977" s="15">
        <f t="shared" si="51"/>
        <v>100</v>
      </c>
    </row>
    <row r="978" spans="1:7" s="8" customFormat="1" ht="25.5">
      <c r="A978" s="146" t="s">
        <v>303</v>
      </c>
      <c r="B978" s="158"/>
      <c r="C978" s="159"/>
      <c r="D978" s="16" t="s">
        <v>142</v>
      </c>
      <c r="E978" s="17">
        <f t="shared" si="52"/>
        <v>268000</v>
      </c>
      <c r="F978" s="17">
        <f t="shared" si="52"/>
        <v>268000</v>
      </c>
      <c r="G978" s="17">
        <f t="shared" si="51"/>
        <v>100</v>
      </c>
    </row>
    <row r="979" spans="1:7" s="8" customFormat="1" ht="38.25">
      <c r="A979" s="163"/>
      <c r="B979" s="164"/>
      <c r="C979" s="165"/>
      <c r="D979" s="6" t="s">
        <v>134</v>
      </c>
      <c r="E979" s="17">
        <v>268000</v>
      </c>
      <c r="F979" s="17">
        <v>268000</v>
      </c>
      <c r="G979" s="17">
        <f t="shared" si="51"/>
        <v>100</v>
      </c>
    </row>
    <row r="980" spans="1:7" s="8" customFormat="1" ht="12.75">
      <c r="A980" s="4"/>
      <c r="B980" s="5"/>
      <c r="C980" s="5"/>
      <c r="D980" s="6"/>
      <c r="E980" s="7"/>
      <c r="F980" s="7"/>
      <c r="G980" s="7"/>
    </row>
    <row r="981" spans="1:7" s="8" customFormat="1" ht="25.5">
      <c r="A981" s="9"/>
      <c r="B981" s="10"/>
      <c r="C981" s="10" t="s">
        <v>217</v>
      </c>
      <c r="D981" s="11" t="s">
        <v>218</v>
      </c>
      <c r="E981" s="2">
        <f>SUM(E982)</f>
        <v>11000</v>
      </c>
      <c r="F981" s="2">
        <f>SUM(F982)</f>
        <v>0</v>
      </c>
      <c r="G981" s="2">
        <f t="shared" si="51"/>
        <v>0</v>
      </c>
    </row>
    <row r="982" spans="1:7" s="8" customFormat="1" ht="12.75">
      <c r="A982" s="12"/>
      <c r="B982" s="13"/>
      <c r="C982" s="13"/>
      <c r="D982" s="14" t="s">
        <v>24</v>
      </c>
      <c r="E982" s="15">
        <f>SUM(E983,E986)</f>
        <v>11000</v>
      </c>
      <c r="F982" s="15">
        <f>SUM(F983,F986)</f>
        <v>0</v>
      </c>
      <c r="G982" s="15">
        <f t="shared" si="51"/>
        <v>0</v>
      </c>
    </row>
    <row r="983" spans="1:7" s="8" customFormat="1" ht="25.5">
      <c r="A983" s="146" t="s">
        <v>303</v>
      </c>
      <c r="B983" s="158"/>
      <c r="C983" s="159"/>
      <c r="D983" s="16" t="s">
        <v>102</v>
      </c>
      <c r="E983" s="17">
        <f>SUM(E984)</f>
        <v>11000</v>
      </c>
      <c r="F983" s="17">
        <f>SUM(F984)</f>
        <v>0</v>
      </c>
      <c r="G983" s="17">
        <f t="shared" si="51"/>
        <v>0</v>
      </c>
    </row>
    <row r="984" spans="1:7" s="8" customFormat="1" ht="38.25">
      <c r="A984" s="160"/>
      <c r="B984" s="161"/>
      <c r="C984" s="162"/>
      <c r="D984" s="16" t="s">
        <v>143</v>
      </c>
      <c r="E984" s="17">
        <f>SUM(E985:E985)</f>
        <v>11000</v>
      </c>
      <c r="F984" s="17">
        <f>SUM(F985:F985)</f>
        <v>0</v>
      </c>
      <c r="G984" s="17">
        <f t="shared" si="51"/>
        <v>0</v>
      </c>
    </row>
    <row r="985" spans="1:7" s="8" customFormat="1" ht="51">
      <c r="A985" s="163"/>
      <c r="B985" s="164"/>
      <c r="C985" s="165"/>
      <c r="D985" s="16" t="s">
        <v>219</v>
      </c>
      <c r="E985" s="17">
        <v>11000</v>
      </c>
      <c r="F985" s="17">
        <v>0</v>
      </c>
      <c r="G985" s="17">
        <f t="shared" si="51"/>
        <v>0</v>
      </c>
    </row>
    <row r="986" spans="1:7" s="8" customFormat="1" ht="12.75">
      <c r="A986" s="4"/>
      <c r="B986" s="5"/>
      <c r="C986" s="5"/>
      <c r="D986" s="6"/>
      <c r="E986" s="7"/>
      <c r="F986" s="7"/>
      <c r="G986" s="7"/>
    </row>
    <row r="987" spans="1:7" s="3" customFormat="1" ht="12.75">
      <c r="A987" s="9"/>
      <c r="B987" s="10"/>
      <c r="C987" s="10">
        <v>92195</v>
      </c>
      <c r="D987" s="11" t="s">
        <v>23</v>
      </c>
      <c r="E987" s="2">
        <f>SUM(E988)</f>
        <v>61379.19</v>
      </c>
      <c r="F987" s="2">
        <f>SUM(F988)</f>
        <v>61038.55</v>
      </c>
      <c r="G987" s="2">
        <f t="shared" si="51"/>
        <v>99.4450236309733</v>
      </c>
    </row>
    <row r="988" spans="1:7" s="8" customFormat="1" ht="12.75">
      <c r="A988" s="12"/>
      <c r="B988" s="13"/>
      <c r="C988" s="13"/>
      <c r="D988" s="14" t="s">
        <v>24</v>
      </c>
      <c r="E988" s="15">
        <f>SUM(E989,E1000)</f>
        <v>61379.19</v>
      </c>
      <c r="F988" s="15">
        <f>SUM(F989,F1000)</f>
        <v>61038.55</v>
      </c>
      <c r="G988" s="15">
        <f t="shared" si="51"/>
        <v>99.4450236309733</v>
      </c>
    </row>
    <row r="989" spans="1:7" s="8" customFormat="1" ht="25.5">
      <c r="A989" s="146" t="s">
        <v>303</v>
      </c>
      <c r="B989" s="158"/>
      <c r="C989" s="159"/>
      <c r="D989" s="16" t="s">
        <v>102</v>
      </c>
      <c r="E989" s="17">
        <f>SUM(E990:E991)</f>
        <v>43379.19</v>
      </c>
      <c r="F989" s="17">
        <f>SUM(F990:F991)</f>
        <v>43038.55</v>
      </c>
      <c r="G989" s="17">
        <f t="shared" si="51"/>
        <v>99.2147386799984</v>
      </c>
    </row>
    <row r="990" spans="1:7" s="8" customFormat="1" ht="25.5">
      <c r="A990" s="160"/>
      <c r="B990" s="161"/>
      <c r="C990" s="162"/>
      <c r="D990" s="16" t="s">
        <v>105</v>
      </c>
      <c r="E990" s="17">
        <v>3050</v>
      </c>
      <c r="F990" s="17">
        <v>3050</v>
      </c>
      <c r="G990" s="17">
        <f t="shared" si="51"/>
        <v>100</v>
      </c>
    </row>
    <row r="991" spans="1:7" s="8" customFormat="1" ht="38.25">
      <c r="A991" s="160"/>
      <c r="B991" s="161"/>
      <c r="C991" s="162"/>
      <c r="D991" s="16" t="s">
        <v>145</v>
      </c>
      <c r="E991" s="17">
        <f>SUM(E992:E999)</f>
        <v>40329.19</v>
      </c>
      <c r="F991" s="17">
        <f>SUM(F992:F999)</f>
        <v>39988.55</v>
      </c>
      <c r="G991" s="17">
        <f aca="true" t="shared" si="53" ref="G991:G1039">F991*100/E991</f>
        <v>99.15535124806624</v>
      </c>
    </row>
    <row r="992" spans="1:7" s="8" customFormat="1" ht="51">
      <c r="A992" s="160"/>
      <c r="B992" s="161"/>
      <c r="C992" s="162"/>
      <c r="D992" s="18" t="s">
        <v>261</v>
      </c>
      <c r="E992" s="7">
        <v>6500</v>
      </c>
      <c r="F992" s="7">
        <v>6500</v>
      </c>
      <c r="G992" s="7">
        <f t="shared" si="53"/>
        <v>100</v>
      </c>
    </row>
    <row r="993" spans="1:7" s="8" customFormat="1" ht="25.5">
      <c r="A993" s="160"/>
      <c r="B993" s="161"/>
      <c r="C993" s="162"/>
      <c r="D993" s="18" t="s">
        <v>284</v>
      </c>
      <c r="E993" s="7">
        <v>1300</v>
      </c>
      <c r="F993" s="7">
        <v>1300</v>
      </c>
      <c r="G993" s="7">
        <f t="shared" si="53"/>
        <v>100</v>
      </c>
    </row>
    <row r="994" spans="1:7" s="8" customFormat="1" ht="25.5">
      <c r="A994" s="160"/>
      <c r="B994" s="161"/>
      <c r="C994" s="162"/>
      <c r="D994" s="18" t="s">
        <v>413</v>
      </c>
      <c r="E994" s="7">
        <v>500</v>
      </c>
      <c r="F994" s="7">
        <v>425</v>
      </c>
      <c r="G994" s="7">
        <f t="shared" si="53"/>
        <v>85</v>
      </c>
    </row>
    <row r="995" spans="1:7" s="8" customFormat="1" ht="51">
      <c r="A995" s="160"/>
      <c r="B995" s="161"/>
      <c r="C995" s="162"/>
      <c r="D995" s="18" t="s">
        <v>262</v>
      </c>
      <c r="E995" s="7">
        <v>9035.19</v>
      </c>
      <c r="F995" s="7">
        <v>9010.37</v>
      </c>
      <c r="G995" s="7">
        <f t="shared" si="53"/>
        <v>99.72529631363591</v>
      </c>
    </row>
    <row r="996" spans="1:7" s="8" customFormat="1" ht="38.25">
      <c r="A996" s="160"/>
      <c r="B996" s="161"/>
      <c r="C996" s="162"/>
      <c r="D996" s="18" t="s">
        <v>267</v>
      </c>
      <c r="E996" s="7">
        <v>2000</v>
      </c>
      <c r="F996" s="7">
        <v>2000</v>
      </c>
      <c r="G996" s="7">
        <f t="shared" si="53"/>
        <v>100</v>
      </c>
    </row>
    <row r="997" spans="1:7" s="8" customFormat="1" ht="12.75">
      <c r="A997" s="160"/>
      <c r="B997" s="161"/>
      <c r="C997" s="162"/>
      <c r="D997" s="16" t="s">
        <v>268</v>
      </c>
      <c r="E997" s="17">
        <v>5550</v>
      </c>
      <c r="F997" s="17">
        <v>5549.18</v>
      </c>
      <c r="G997" s="17">
        <f t="shared" si="53"/>
        <v>99.98522522522522</v>
      </c>
    </row>
    <row r="998" spans="1:7" s="8" customFormat="1" ht="70.5" customHeight="1">
      <c r="A998" s="160"/>
      <c r="B998" s="161"/>
      <c r="C998" s="162"/>
      <c r="D998" s="16" t="s">
        <v>410</v>
      </c>
      <c r="E998" s="17">
        <v>15000</v>
      </c>
      <c r="F998" s="17">
        <v>14760</v>
      </c>
      <c r="G998" s="17">
        <f t="shared" si="53"/>
        <v>98.4</v>
      </c>
    </row>
    <row r="999" spans="1:7" s="8" customFormat="1" ht="43.5" customHeight="1">
      <c r="A999" s="160"/>
      <c r="B999" s="161"/>
      <c r="C999" s="162"/>
      <c r="D999" s="16" t="s">
        <v>411</v>
      </c>
      <c r="E999" s="17">
        <v>444</v>
      </c>
      <c r="F999" s="17">
        <v>444</v>
      </c>
      <c r="G999" s="17">
        <f t="shared" si="53"/>
        <v>100</v>
      </c>
    </row>
    <row r="1000" spans="1:7" s="8" customFormat="1" ht="25.5">
      <c r="A1000" s="160"/>
      <c r="B1000" s="161"/>
      <c r="C1000" s="162"/>
      <c r="D1000" s="16" t="s">
        <v>152</v>
      </c>
      <c r="E1000" s="17">
        <f>SUM(E1001:E1001)</f>
        <v>18000</v>
      </c>
      <c r="F1000" s="17">
        <f>SUM(F1001:F1001)</f>
        <v>18000</v>
      </c>
      <c r="G1000" s="17">
        <f t="shared" si="53"/>
        <v>100</v>
      </c>
    </row>
    <row r="1001" spans="1:7" s="8" customFormat="1" ht="51">
      <c r="A1001" s="163"/>
      <c r="B1001" s="164"/>
      <c r="C1001" s="165"/>
      <c r="D1001" s="16" t="s">
        <v>180</v>
      </c>
      <c r="E1001" s="17">
        <v>18000</v>
      </c>
      <c r="F1001" s="17">
        <v>18000</v>
      </c>
      <c r="G1001" s="17">
        <f t="shared" si="53"/>
        <v>100</v>
      </c>
    </row>
    <row r="1002" spans="1:7" s="8" customFormat="1" ht="12.75">
      <c r="A1002" s="27"/>
      <c r="B1002" s="28"/>
      <c r="C1002" s="28"/>
      <c r="D1002" s="16"/>
      <c r="E1002" s="17"/>
      <c r="F1002" s="17"/>
      <c r="G1002" s="17"/>
    </row>
    <row r="1003" spans="1:7" s="64" customFormat="1" ht="63.75">
      <c r="A1003" s="42" t="s">
        <v>92</v>
      </c>
      <c r="B1003" s="43" t="s">
        <v>137</v>
      </c>
      <c r="C1003" s="43"/>
      <c r="D1003" s="44" t="s">
        <v>138</v>
      </c>
      <c r="E1003" s="45">
        <f>SUM(E1005)</f>
        <v>3000</v>
      </c>
      <c r="F1003" s="45">
        <f>SUM(F1005)</f>
        <v>0</v>
      </c>
      <c r="G1003" s="45">
        <f t="shared" si="53"/>
        <v>0</v>
      </c>
    </row>
    <row r="1004" spans="1:7" s="46" customFormat="1" ht="12.75">
      <c r="A1004" s="51"/>
      <c r="B1004" s="52"/>
      <c r="C1004" s="52"/>
      <c r="D1004" s="53"/>
      <c r="E1004" s="58"/>
      <c r="F1004" s="58"/>
      <c r="G1004" s="58"/>
    </row>
    <row r="1005" spans="1:7" s="34" customFormat="1" ht="12" customHeight="1">
      <c r="A1005" s="20"/>
      <c r="B1005" s="21"/>
      <c r="C1005" s="21" t="s">
        <v>139</v>
      </c>
      <c r="D1005" s="22" t="s">
        <v>140</v>
      </c>
      <c r="E1005" s="23">
        <f aca="true" t="shared" si="54" ref="E1005:F1008">SUM(E1006)</f>
        <v>3000</v>
      </c>
      <c r="F1005" s="23">
        <f t="shared" si="54"/>
        <v>0</v>
      </c>
      <c r="G1005" s="23">
        <f t="shared" si="53"/>
        <v>0</v>
      </c>
    </row>
    <row r="1006" spans="1:7" s="46" customFormat="1" ht="12.75">
      <c r="A1006" s="65"/>
      <c r="B1006" s="66"/>
      <c r="C1006" s="66"/>
      <c r="D1006" s="67" t="s">
        <v>24</v>
      </c>
      <c r="E1006" s="68">
        <f t="shared" si="54"/>
        <v>3000</v>
      </c>
      <c r="F1006" s="68">
        <f t="shared" si="54"/>
        <v>0</v>
      </c>
      <c r="G1006" s="68">
        <f t="shared" si="53"/>
        <v>0</v>
      </c>
    </row>
    <row r="1007" spans="1:7" s="46" customFormat="1" ht="25.5">
      <c r="A1007" s="147" t="s">
        <v>303</v>
      </c>
      <c r="B1007" s="148"/>
      <c r="C1007" s="149"/>
      <c r="D1007" s="53" t="s">
        <v>102</v>
      </c>
      <c r="E1007" s="58">
        <f t="shared" si="54"/>
        <v>3000</v>
      </c>
      <c r="F1007" s="58">
        <f t="shared" si="54"/>
        <v>0</v>
      </c>
      <c r="G1007" s="58">
        <f t="shared" si="53"/>
        <v>0</v>
      </c>
    </row>
    <row r="1008" spans="1:7" s="46" customFormat="1" ht="38.25">
      <c r="A1008" s="166"/>
      <c r="B1008" s="167"/>
      <c r="C1008" s="168"/>
      <c r="D1008" s="53" t="s">
        <v>143</v>
      </c>
      <c r="E1008" s="58">
        <f t="shared" si="54"/>
        <v>3000</v>
      </c>
      <c r="F1008" s="58">
        <f t="shared" si="54"/>
        <v>0</v>
      </c>
      <c r="G1008" s="58">
        <f t="shared" si="53"/>
        <v>0</v>
      </c>
    </row>
    <row r="1009" spans="1:7" s="46" customFormat="1" ht="38.25">
      <c r="A1009" s="150"/>
      <c r="B1009" s="151"/>
      <c r="C1009" s="152"/>
      <c r="D1009" s="53" t="s">
        <v>165</v>
      </c>
      <c r="E1009" s="58">
        <v>3000</v>
      </c>
      <c r="F1009" s="58">
        <v>0</v>
      </c>
      <c r="G1009" s="58">
        <f t="shared" si="53"/>
        <v>0</v>
      </c>
    </row>
    <row r="1010" spans="1:7" s="46" customFormat="1" ht="12.75">
      <c r="A1010" s="70"/>
      <c r="B1010" s="71"/>
      <c r="C1010" s="71"/>
      <c r="D1010" s="72"/>
      <c r="E1010" s="60"/>
      <c r="F1010" s="60"/>
      <c r="G1010" s="60"/>
    </row>
    <row r="1011" spans="1:7" s="3" customFormat="1" ht="12.75">
      <c r="A1011" s="38" t="s">
        <v>370</v>
      </c>
      <c r="B1011" s="39">
        <v>926</v>
      </c>
      <c r="C1011" s="39"/>
      <c r="D1011" s="40" t="s">
        <v>176</v>
      </c>
      <c r="E1011" s="41">
        <f>SUM(E1025,E1013,E1030)</f>
        <v>667835.9</v>
      </c>
      <c r="F1011" s="41">
        <f>SUM(F1025,F1013,F1030)</f>
        <v>142524.47999999998</v>
      </c>
      <c r="G1011" s="41">
        <f t="shared" si="53"/>
        <v>21.341242661558024</v>
      </c>
    </row>
    <row r="1012" spans="1:7" s="8" customFormat="1" ht="12.75">
      <c r="A1012" s="4"/>
      <c r="B1012" s="5"/>
      <c r="C1012" s="5"/>
      <c r="D1012" s="6"/>
      <c r="E1012" s="7"/>
      <c r="F1012" s="7"/>
      <c r="G1012" s="7"/>
    </row>
    <row r="1013" spans="1:7" s="19" customFormat="1" ht="12.75">
      <c r="A1013" s="9"/>
      <c r="B1013" s="10"/>
      <c r="C1013" s="10" t="s">
        <v>61</v>
      </c>
      <c r="D1013" s="11" t="s">
        <v>62</v>
      </c>
      <c r="E1013" s="2">
        <f>SUM(E1014,E1021)</f>
        <v>579635.9</v>
      </c>
      <c r="F1013" s="2">
        <f>SUM(F1014,F1021)</f>
        <v>54361.11</v>
      </c>
      <c r="G1013" s="2">
        <f t="shared" si="53"/>
        <v>9.378492601993768</v>
      </c>
    </row>
    <row r="1014" spans="1:7" s="8" customFormat="1" ht="12.75">
      <c r="A1014" s="12"/>
      <c r="B1014" s="13"/>
      <c r="C1014" s="13"/>
      <c r="D1014" s="14" t="s">
        <v>24</v>
      </c>
      <c r="E1014" s="15">
        <f>SUM(E1015)</f>
        <v>66400</v>
      </c>
      <c r="F1014" s="15">
        <f>SUM(F1015)</f>
        <v>54361.11</v>
      </c>
      <c r="G1014" s="15">
        <f t="shared" si="53"/>
        <v>81.86914156626506</v>
      </c>
    </row>
    <row r="1015" spans="1:7" s="8" customFormat="1" ht="25.5">
      <c r="A1015" s="146" t="s">
        <v>303</v>
      </c>
      <c r="B1015" s="158"/>
      <c r="C1015" s="159"/>
      <c r="D1015" s="16" t="s">
        <v>102</v>
      </c>
      <c r="E1015" s="17">
        <f>SUM(E1016:E1017)</f>
        <v>66400</v>
      </c>
      <c r="F1015" s="17">
        <f>SUM(F1016:F1017)</f>
        <v>54361.11</v>
      </c>
      <c r="G1015" s="17">
        <f t="shared" si="53"/>
        <v>81.86914156626506</v>
      </c>
    </row>
    <row r="1016" spans="1:7" s="8" customFormat="1" ht="25.5">
      <c r="A1016" s="160"/>
      <c r="B1016" s="161"/>
      <c r="C1016" s="162"/>
      <c r="D1016" s="16" t="s">
        <v>105</v>
      </c>
      <c r="E1016" s="17">
        <v>25000</v>
      </c>
      <c r="F1016" s="17">
        <v>22454.72</v>
      </c>
      <c r="G1016" s="17">
        <f t="shared" si="53"/>
        <v>89.81888</v>
      </c>
    </row>
    <row r="1017" spans="1:7" s="8" customFormat="1" ht="38.25">
      <c r="A1017" s="160"/>
      <c r="B1017" s="161"/>
      <c r="C1017" s="162"/>
      <c r="D1017" s="16" t="s">
        <v>145</v>
      </c>
      <c r="E1017" s="17">
        <f>SUM(E1018:E1019)</f>
        <v>41400</v>
      </c>
      <c r="F1017" s="17">
        <f>SUM(F1018:F1019)</f>
        <v>31906.390000000003</v>
      </c>
      <c r="G1017" s="17">
        <f t="shared" si="53"/>
        <v>77.06857487922706</v>
      </c>
    </row>
    <row r="1018" spans="1:7" s="8" customFormat="1" ht="51">
      <c r="A1018" s="160"/>
      <c r="B1018" s="161"/>
      <c r="C1018" s="162"/>
      <c r="D1018" s="16" t="s">
        <v>412</v>
      </c>
      <c r="E1018" s="17">
        <v>1500</v>
      </c>
      <c r="F1018" s="17">
        <v>1499.9</v>
      </c>
      <c r="G1018" s="7">
        <f t="shared" si="53"/>
        <v>99.99333333333334</v>
      </c>
    </row>
    <row r="1019" spans="1:7" s="8" customFormat="1" ht="12.75">
      <c r="A1019" s="163"/>
      <c r="B1019" s="164"/>
      <c r="C1019" s="165"/>
      <c r="D1019" s="16" t="s">
        <v>115</v>
      </c>
      <c r="E1019" s="17">
        <v>39900</v>
      </c>
      <c r="F1019" s="17">
        <v>30406.49</v>
      </c>
      <c r="G1019" s="17">
        <f t="shared" si="53"/>
        <v>76.20674185463659</v>
      </c>
    </row>
    <row r="1020" spans="1:7" s="8" customFormat="1" ht="12.75">
      <c r="A1020" s="4"/>
      <c r="B1020" s="5"/>
      <c r="C1020" s="5"/>
      <c r="D1020" s="6"/>
      <c r="E1020" s="7"/>
      <c r="F1020" s="7"/>
      <c r="G1020" s="7"/>
    </row>
    <row r="1021" spans="1:7" s="8" customFormat="1" ht="12.75">
      <c r="A1021" s="29"/>
      <c r="B1021" s="30"/>
      <c r="C1021" s="30"/>
      <c r="D1021" s="31" t="s">
        <v>280</v>
      </c>
      <c r="E1021" s="32">
        <f>SUM(E1022)</f>
        <v>513235.9</v>
      </c>
      <c r="F1021" s="32">
        <f>SUM(F1022)</f>
        <v>0</v>
      </c>
      <c r="G1021" s="32">
        <f t="shared" si="53"/>
        <v>0</v>
      </c>
    </row>
    <row r="1022" spans="1:7" s="8" customFormat="1" ht="25.5">
      <c r="A1022" s="153" t="s">
        <v>303</v>
      </c>
      <c r="B1022" s="154"/>
      <c r="C1022" s="155"/>
      <c r="D1022" s="16" t="s">
        <v>149</v>
      </c>
      <c r="E1022" s="7">
        <f>SUM(E1023)</f>
        <v>513235.9</v>
      </c>
      <c r="F1022" s="7">
        <f>SUM(F1023)</f>
        <v>0</v>
      </c>
      <c r="G1022" s="7">
        <f t="shared" si="53"/>
        <v>0</v>
      </c>
    </row>
    <row r="1023" spans="1:7" s="8" customFormat="1" ht="51">
      <c r="A1023" s="156"/>
      <c r="B1023" s="157"/>
      <c r="C1023" s="145"/>
      <c r="D1023" s="6" t="s">
        <v>357</v>
      </c>
      <c r="E1023" s="7">
        <v>513235.9</v>
      </c>
      <c r="F1023" s="7">
        <v>0</v>
      </c>
      <c r="G1023" s="7">
        <f t="shared" si="53"/>
        <v>0</v>
      </c>
    </row>
    <row r="1024" spans="1:7" s="8" customFormat="1" ht="12.75">
      <c r="A1024" s="4"/>
      <c r="B1024" s="5"/>
      <c r="C1024" s="5"/>
      <c r="D1024" s="6"/>
      <c r="E1024" s="7"/>
      <c r="F1024" s="7"/>
      <c r="G1024" s="7"/>
    </row>
    <row r="1025" spans="1:7" s="3" customFormat="1" ht="25.5">
      <c r="A1025" s="9"/>
      <c r="B1025" s="10"/>
      <c r="C1025" s="10" t="s">
        <v>96</v>
      </c>
      <c r="D1025" s="11" t="s">
        <v>177</v>
      </c>
      <c r="E1025" s="2">
        <f aca="true" t="shared" si="55" ref="E1025:F1027">SUM(E1026)</f>
        <v>78000</v>
      </c>
      <c r="F1025" s="2">
        <f t="shared" si="55"/>
        <v>78000</v>
      </c>
      <c r="G1025" s="2">
        <f t="shared" si="53"/>
        <v>100</v>
      </c>
    </row>
    <row r="1026" spans="1:7" s="8" customFormat="1" ht="12.75">
      <c r="A1026" s="12"/>
      <c r="B1026" s="13"/>
      <c r="C1026" s="13"/>
      <c r="D1026" s="14" t="s">
        <v>24</v>
      </c>
      <c r="E1026" s="15">
        <f t="shared" si="55"/>
        <v>78000</v>
      </c>
      <c r="F1026" s="15">
        <f t="shared" si="55"/>
        <v>78000</v>
      </c>
      <c r="G1026" s="15">
        <f t="shared" si="53"/>
        <v>100</v>
      </c>
    </row>
    <row r="1027" spans="1:7" s="8" customFormat="1" ht="25.5">
      <c r="A1027" s="146" t="s">
        <v>303</v>
      </c>
      <c r="B1027" s="158"/>
      <c r="C1027" s="159"/>
      <c r="D1027" s="16" t="s">
        <v>142</v>
      </c>
      <c r="E1027" s="17">
        <f t="shared" si="55"/>
        <v>78000</v>
      </c>
      <c r="F1027" s="17">
        <f t="shared" si="55"/>
        <v>78000</v>
      </c>
      <c r="G1027" s="17">
        <f t="shared" si="53"/>
        <v>100</v>
      </c>
    </row>
    <row r="1028" spans="1:7" s="8" customFormat="1" ht="51">
      <c r="A1028" s="163"/>
      <c r="B1028" s="164"/>
      <c r="C1028" s="165"/>
      <c r="D1028" s="6" t="s">
        <v>175</v>
      </c>
      <c r="E1028" s="17">
        <v>78000</v>
      </c>
      <c r="F1028" s="17">
        <v>78000</v>
      </c>
      <c r="G1028" s="17">
        <f t="shared" si="53"/>
        <v>100</v>
      </c>
    </row>
    <row r="1029" spans="1:7" s="8" customFormat="1" ht="13.5" customHeight="1">
      <c r="A1029" s="4"/>
      <c r="B1029" s="5"/>
      <c r="C1029" s="5"/>
      <c r="D1029" s="6"/>
      <c r="E1029" s="7"/>
      <c r="F1029" s="7"/>
      <c r="G1029" s="7"/>
    </row>
    <row r="1030" spans="1:7" s="34" customFormat="1" ht="12.75">
      <c r="A1030" s="20"/>
      <c r="B1030" s="21"/>
      <c r="C1030" s="21" t="s">
        <v>97</v>
      </c>
      <c r="D1030" s="22" t="s">
        <v>23</v>
      </c>
      <c r="E1030" s="23">
        <f>E1031</f>
        <v>10200</v>
      </c>
      <c r="F1030" s="23">
        <f>F1031</f>
        <v>10163.369999999999</v>
      </c>
      <c r="G1030" s="23">
        <f t="shared" si="53"/>
        <v>99.64088235294116</v>
      </c>
    </row>
    <row r="1031" spans="1:7" s="46" customFormat="1" ht="12.75">
      <c r="A1031" s="65"/>
      <c r="B1031" s="66"/>
      <c r="C1031" s="66"/>
      <c r="D1031" s="67" t="s">
        <v>24</v>
      </c>
      <c r="E1031" s="68">
        <f>SUM(E1032)</f>
        <v>10200</v>
      </c>
      <c r="F1031" s="68">
        <f>SUM(F1032)</f>
        <v>10163.369999999999</v>
      </c>
      <c r="G1031" s="68">
        <f t="shared" si="53"/>
        <v>99.64088235294116</v>
      </c>
    </row>
    <row r="1032" spans="1:7" s="46" customFormat="1" ht="25.5">
      <c r="A1032" s="147" t="s">
        <v>303</v>
      </c>
      <c r="B1032" s="148"/>
      <c r="C1032" s="149"/>
      <c r="D1032" s="53" t="s">
        <v>102</v>
      </c>
      <c r="E1032" s="58">
        <f>SUM(E1033:E1034)</f>
        <v>10200</v>
      </c>
      <c r="F1032" s="58">
        <f>SUM(F1033:F1034)</f>
        <v>10163.369999999999</v>
      </c>
      <c r="G1032" s="58">
        <f t="shared" si="53"/>
        <v>99.64088235294116</v>
      </c>
    </row>
    <row r="1033" spans="1:7" s="46" customFormat="1" ht="25.5">
      <c r="A1033" s="166"/>
      <c r="B1033" s="167"/>
      <c r="C1033" s="168"/>
      <c r="D1033" s="53" t="s">
        <v>105</v>
      </c>
      <c r="E1033" s="58">
        <v>650</v>
      </c>
      <c r="F1033" s="58">
        <v>644.56</v>
      </c>
      <c r="G1033" s="58">
        <f t="shared" si="53"/>
        <v>99.16307692307691</v>
      </c>
    </row>
    <row r="1034" spans="1:7" s="46" customFormat="1" ht="38.25">
      <c r="A1034" s="150"/>
      <c r="B1034" s="151"/>
      <c r="C1034" s="152"/>
      <c r="D1034" s="53" t="s">
        <v>106</v>
      </c>
      <c r="E1034" s="58">
        <v>9550</v>
      </c>
      <c r="F1034" s="58">
        <v>9518.81</v>
      </c>
      <c r="G1034" s="58">
        <f t="shared" si="53"/>
        <v>99.67340314136126</v>
      </c>
    </row>
    <row r="1035" spans="1:7" s="46" customFormat="1" ht="12.75">
      <c r="A1035" s="128"/>
      <c r="B1035" s="129"/>
      <c r="C1035" s="129"/>
      <c r="D1035" s="130"/>
      <c r="E1035" s="131"/>
      <c r="F1035" s="131"/>
      <c r="G1035" s="131"/>
    </row>
    <row r="1036" spans="1:7" s="64" customFormat="1" ht="12.75">
      <c r="A1036" s="42"/>
      <c r="B1036" s="43"/>
      <c r="C1036" s="43"/>
      <c r="D1036" s="44" t="s">
        <v>41</v>
      </c>
      <c r="E1036" s="45">
        <f>SUM(E10,E37,E86,E111,E124,E181,E204,E253,E265,E275,E621,E646,E750,E832,E942,E1011,E1003,E197,E29)</f>
        <v>38581004.519999996</v>
      </c>
      <c r="F1036" s="45">
        <f>SUM(F10,F37,F86,F111,F124,F181,F204,F253,F265,F275,F621,F646,F750,F832,F942,F1011,F1003,F197,F29)</f>
        <v>36601059.22</v>
      </c>
      <c r="G1036" s="45">
        <f t="shared" si="53"/>
        <v>94.8680825586757</v>
      </c>
    </row>
    <row r="1037" spans="1:7" ht="12.75">
      <c r="A1037" s="71"/>
      <c r="B1037" s="71"/>
      <c r="C1037" s="71"/>
      <c r="D1037" s="72" t="s">
        <v>298</v>
      </c>
      <c r="E1037" s="60"/>
      <c r="F1037" s="60"/>
      <c r="G1037" s="60"/>
    </row>
    <row r="1038" spans="1:7" ht="12.75">
      <c r="A1038" s="104"/>
      <c r="B1038" s="104"/>
      <c r="C1038" s="104"/>
      <c r="D1038" s="105" t="s">
        <v>299</v>
      </c>
      <c r="E1038" s="106">
        <f>SUM(E55,E66,E73,E99,E150,E227,E249,E288,E334,E462,E517,E567,E839,E868,E894,E931,E969,E1021,)</f>
        <v>3301660.06</v>
      </c>
      <c r="F1038" s="106">
        <f>SUM(F55,F66,F73,F99,F150,F227,F249,F288,F334,F462,F517,F567,F839,F868,F894,F931,F969,F1021,)</f>
        <v>2732186.25</v>
      </c>
      <c r="G1038" s="106">
        <f t="shared" si="53"/>
        <v>82.75189451212006</v>
      </c>
    </row>
    <row r="1039" spans="1:7" ht="12.75">
      <c r="A1039" s="104"/>
      <c r="B1039" s="104"/>
      <c r="C1039" s="104"/>
      <c r="D1039" s="105" t="s">
        <v>300</v>
      </c>
      <c r="E1039" s="106">
        <f>SUM(E1036-E1038)</f>
        <v>35279344.45999999</v>
      </c>
      <c r="F1039" s="106">
        <f>SUM(F1036-F1038)</f>
        <v>33868872.97</v>
      </c>
      <c r="G1039" s="106">
        <f t="shared" si="53"/>
        <v>96.0019906503671</v>
      </c>
    </row>
    <row r="1040" spans="5:8" ht="12.75">
      <c r="E1040" s="132"/>
      <c r="F1040" s="133"/>
      <c r="G1040" s="134"/>
      <c r="H1040" s="135"/>
    </row>
    <row r="1041" spans="5:7" ht="12.75">
      <c r="E1041" s="132"/>
      <c r="F1041" s="133"/>
      <c r="G1041" s="136"/>
    </row>
    <row r="1042" spans="5:7" ht="12.75">
      <c r="E1042" s="132"/>
      <c r="F1042" s="133"/>
      <c r="G1042" s="136"/>
    </row>
    <row r="1043" spans="5:7" ht="12.75">
      <c r="E1043" s="132"/>
      <c r="F1043" s="133"/>
      <c r="G1043" s="136"/>
    </row>
    <row r="1044" spans="4:7" ht="12.75">
      <c r="D1044" s="46"/>
      <c r="E1044" s="132"/>
      <c r="F1044" s="133"/>
      <c r="G1044" s="136"/>
    </row>
    <row r="1045" spans="4:5" ht="12.75">
      <c r="D1045" s="138"/>
      <c r="E1045" s="132"/>
    </row>
    <row r="1046" spans="4:5" ht="12.75">
      <c r="D1046" s="138"/>
      <c r="E1046" s="132"/>
    </row>
    <row r="1047" spans="4:5" ht="12.75">
      <c r="D1047" s="138"/>
      <c r="E1047" s="139"/>
    </row>
    <row r="1048" spans="4:5" ht="12.75">
      <c r="D1048" s="138"/>
      <c r="E1048" s="132"/>
    </row>
    <row r="1049" ht="12.75">
      <c r="D1049" s="46"/>
    </row>
    <row r="1050" spans="4:8" s="144" customFormat="1" ht="12.75">
      <c r="D1050" s="64"/>
      <c r="E1050" s="141"/>
      <c r="F1050" s="142"/>
      <c r="G1050" s="143"/>
      <c r="H1050" s="143"/>
    </row>
    <row r="1143" ht="13.5" customHeight="1"/>
  </sheetData>
  <sheetProtection/>
  <mergeCells count="138">
    <mergeCell ref="A978:C979"/>
    <mergeCell ref="A983:C985"/>
    <mergeCell ref="A989:C1001"/>
    <mergeCell ref="A1007:C1009"/>
    <mergeCell ref="A1015:C1019"/>
    <mergeCell ref="A1027:C1028"/>
    <mergeCell ref="A1022:C1023"/>
    <mergeCell ref="A1032:C1034"/>
    <mergeCell ref="A970:C974"/>
    <mergeCell ref="A789:C790"/>
    <mergeCell ref="A794:C795"/>
    <mergeCell ref="A799:C799"/>
    <mergeCell ref="A817:C818"/>
    <mergeCell ref="A824:C825"/>
    <mergeCell ref="A946:C967"/>
    <mergeCell ref="A874:C883"/>
    <mergeCell ref="A887:C892"/>
    <mergeCell ref="A895:C896"/>
    <mergeCell ref="A932:C940"/>
    <mergeCell ref="A805:C805"/>
    <mergeCell ref="A809:C809"/>
    <mergeCell ref="A869:C870"/>
    <mergeCell ref="A840:C843"/>
    <mergeCell ref="A836:C837"/>
    <mergeCell ref="A857:C866"/>
    <mergeCell ref="A829:C830"/>
    <mergeCell ref="A847:C853"/>
    <mergeCell ref="A900:C929"/>
    <mergeCell ref="A661:C667"/>
    <mergeCell ref="A738:C748"/>
    <mergeCell ref="A671:C675"/>
    <mergeCell ref="A713:C717"/>
    <mergeCell ref="A721:C722"/>
    <mergeCell ref="A726:C729"/>
    <mergeCell ref="A733:C734"/>
    <mergeCell ref="A679:C698"/>
    <mergeCell ref="A708:C709"/>
    <mergeCell ref="A486:C488"/>
    <mergeCell ref="A763:C766"/>
    <mergeCell ref="A770:C773"/>
    <mergeCell ref="A702:C704"/>
    <mergeCell ref="A587:C589"/>
    <mergeCell ref="A593:C595"/>
    <mergeCell ref="A625:C626"/>
    <mergeCell ref="A599:C607"/>
    <mergeCell ref="A630:C634"/>
    <mergeCell ref="A754:C757"/>
    <mergeCell ref="A656:C657"/>
    <mergeCell ref="A543:C545"/>
    <mergeCell ref="A618:C619"/>
    <mergeCell ref="A611:C615"/>
    <mergeCell ref="A650:C652"/>
    <mergeCell ref="A549:C551"/>
    <mergeCell ref="A555:C565"/>
    <mergeCell ref="A638:C644"/>
    <mergeCell ref="A443:C444"/>
    <mergeCell ref="A448:C449"/>
    <mergeCell ref="A453:C454"/>
    <mergeCell ref="A458:C460"/>
    <mergeCell ref="A463:C464"/>
    <mergeCell ref="A481:C482"/>
    <mergeCell ref="A244:C247"/>
    <mergeCell ref="A185:C190"/>
    <mergeCell ref="A194:C195"/>
    <mergeCell ref="A239:C240"/>
    <mergeCell ref="A213:C225"/>
    <mergeCell ref="A234:C235"/>
    <mergeCell ref="A208:C209"/>
    <mergeCell ref="A201:C202"/>
    <mergeCell ref="A166:C179"/>
    <mergeCell ref="A228:C230"/>
    <mergeCell ref="A14:C16"/>
    <mergeCell ref="A100:C104"/>
    <mergeCell ref="A90:C97"/>
    <mergeCell ref="A108:C109"/>
    <mergeCell ref="A56:C57"/>
    <mergeCell ref="A61:C64"/>
    <mergeCell ref="A74:C76"/>
    <mergeCell ref="A115:C117"/>
    <mergeCell ref="A4:G4"/>
    <mergeCell ref="A1:G1"/>
    <mergeCell ref="A2:G2"/>
    <mergeCell ref="A5:G5"/>
    <mergeCell ref="A80:C84"/>
    <mergeCell ref="A269:C273"/>
    <mergeCell ref="A279:C286"/>
    <mergeCell ref="A121:C122"/>
    <mergeCell ref="A137:C140"/>
    <mergeCell ref="A144:C148"/>
    <mergeCell ref="A128:C133"/>
    <mergeCell ref="A151:C152"/>
    <mergeCell ref="A156:C162"/>
    <mergeCell ref="A262:C263"/>
    <mergeCell ref="A20:C21"/>
    <mergeCell ref="A41:C46"/>
    <mergeCell ref="A50:C52"/>
    <mergeCell ref="A67:C70"/>
    <mergeCell ref="A25:C27"/>
    <mergeCell ref="A33:C35"/>
    <mergeCell ref="A307:C310"/>
    <mergeCell ref="A324:C332"/>
    <mergeCell ref="A302:C303"/>
    <mergeCell ref="A387:C391"/>
    <mergeCell ref="A373:C378"/>
    <mergeCell ref="A426:C427"/>
    <mergeCell ref="A433:C434"/>
    <mergeCell ref="A413:C416"/>
    <mergeCell ref="A438:C439"/>
    <mergeCell ref="A537:C540"/>
    <mergeCell ref="A575:C577"/>
    <mergeCell ref="A581:C583"/>
    <mergeCell ref="A335:C338"/>
    <mergeCell ref="A420:C422"/>
    <mergeCell ref="A360:C365"/>
    <mergeCell ref="A397:C401"/>
    <mergeCell ref="A381:C383"/>
    <mergeCell ref="A344:C348"/>
    <mergeCell ref="A352:C356"/>
    <mergeCell ref="A250:C251"/>
    <mergeCell ref="A289:C290"/>
    <mergeCell ref="A512:C515"/>
    <mergeCell ref="A526:C529"/>
    <mergeCell ref="A296:C299"/>
    <mergeCell ref="A405:C409"/>
    <mergeCell ref="A257:C258"/>
    <mergeCell ref="A470:C472"/>
    <mergeCell ref="A476:C478"/>
    <mergeCell ref="A368:C369"/>
    <mergeCell ref="A777:C778"/>
    <mergeCell ref="A568:C569"/>
    <mergeCell ref="A813:C813"/>
    <mergeCell ref="A314:C320"/>
    <mergeCell ref="A532:C533"/>
    <mergeCell ref="A518:C520"/>
    <mergeCell ref="A494:C496"/>
    <mergeCell ref="A782:C783"/>
    <mergeCell ref="A500:C502"/>
    <mergeCell ref="A506:C50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86" t="s">
        <v>50</v>
      </c>
      <c r="H1" s="186"/>
      <c r="I1" s="186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Anna Szostak</cp:lastModifiedBy>
  <cp:lastPrinted>2017-03-28T12:30:28Z</cp:lastPrinted>
  <dcterms:created xsi:type="dcterms:W3CDTF">2002-10-29T13:03:50Z</dcterms:created>
  <dcterms:modified xsi:type="dcterms:W3CDTF">2017-03-28T12:31:26Z</dcterms:modified>
  <cp:category/>
  <cp:version/>
  <cp:contentType/>
  <cp:contentStatus/>
</cp:coreProperties>
</file>