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" sheetId="1" r:id="rId1"/>
  </sheets>
  <definedNames>
    <definedName name="_xlnm.Print_Area" localSheetId="0">'17'!$A$1:$L$42</definedName>
    <definedName name="_xlnm.Print_Titles" localSheetId="0">'17'!$6:$8</definedName>
  </definedNames>
  <calcPr fullCalcOnLoad="1"/>
</workbook>
</file>

<file path=xl/sharedStrings.xml><?xml version="1.0" encoding="utf-8"?>
<sst xmlns="http://schemas.openxmlformats.org/spreadsheetml/2006/main" count="70" uniqueCount="69">
  <si>
    <t>Wyszczególnienie</t>
  </si>
  <si>
    <t>4.</t>
  </si>
  <si>
    <t>1.</t>
  </si>
  <si>
    <t>3.</t>
  </si>
  <si>
    <t>5.</t>
  </si>
  <si>
    <t>6.</t>
  </si>
  <si>
    <t>Lp.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</si>
  <si>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</si>
  <si>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</si>
  <si>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</si>
  <si>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</si>
  <si>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</si>
  <si>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</si>
  <si>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</si>
  <si>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</si>
  <si>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</si>
  <si>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</si>
  <si>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</si>
  <si>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Prognozowane wydatki budżetowe</t>
  </si>
  <si>
    <t>Prognozowany wynik finansowy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</si>
  <si>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</si>
  <si>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</si>
  <si>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</si>
  <si>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</si>
  <si>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</si>
  <si>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</si>
  <si>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</si>
  <si>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</si>
  <si>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</si>
  <si>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</si>
  <si>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</si>
  <si>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</si>
  <si>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6.1</t>
  </si>
  <si>
    <t>6.2</t>
  </si>
  <si>
    <t>7.</t>
  </si>
  <si>
    <t>Planowane przychody z tytułu kredytów i pożyczek</t>
  </si>
  <si>
    <t>Planowane przychody z tytułu kredytów</t>
  </si>
  <si>
    <t>Planowane przychody z tytułu pożyczek</t>
  </si>
  <si>
    <t>Przyjętych depozytów</t>
  </si>
  <si>
    <t>wyemitowanych papierów wartościowych</t>
  </si>
  <si>
    <t>Wymagalnych zobowiązań</t>
  </si>
  <si>
    <t>1.4</t>
  </si>
  <si>
    <r>
      <t xml:space="preserve">długu </t>
    </r>
    <r>
      <rPr>
        <sz val="10"/>
        <rFont val="Arial"/>
        <family val="2"/>
      </rPr>
      <t>(art. 170 ust. 1)         (1/3)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</si>
  <si>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</si>
  <si>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</t>
    </r>
    <r>
      <rPr>
        <sz val="10"/>
        <rFont val="Arial"/>
        <family val="2"/>
      </rPr>
      <t>(art. 169 ust. 1)        (2/3)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</si>
  <si>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</t>
    </r>
  </si>
  <si>
    <t>2.1.4</t>
  </si>
  <si>
    <t>2.1.5</t>
  </si>
  <si>
    <t>pożyczek (na podstawie podpisanych umów)</t>
  </si>
  <si>
    <t>kredytów (na podstawie podpisanych umów)</t>
  </si>
  <si>
    <t>Zobowiązań na podstawie już podpisanych umów z tytułu:</t>
  </si>
  <si>
    <t>Zobowiązań planowanych do zaciągnięcia w danym roku budżetowym:</t>
  </si>
  <si>
    <t>Obsługa długu (2.1+2.2)</t>
  </si>
  <si>
    <t>Łączna kwota długu na koniec roku budżetowego, w tym z następujących tytułów dłużnych: (1.1+1.2+1.3+1.4)</t>
  </si>
  <si>
    <t>2.1.6</t>
  </si>
  <si>
    <t>planowanych pożyczek</t>
  </si>
  <si>
    <t>planowanych kredytów</t>
  </si>
  <si>
    <t>kredyty</t>
  </si>
  <si>
    <t>Kwota długu na dzień 31.12.2008</t>
  </si>
  <si>
    <t xml:space="preserve">Prognozę długu na dzień 31 grudnia 2008 r. wyliczono w oparciu o planowany budżet na rok 2008 według stanu na dzień 31 października 2008 roku </t>
  </si>
  <si>
    <t>8.</t>
  </si>
  <si>
    <t>8.1</t>
  </si>
  <si>
    <t>8.2</t>
  </si>
  <si>
    <t>8.3</t>
  </si>
  <si>
    <t>8.4</t>
  </si>
  <si>
    <t>Przychody z tytułu wolnych środków</t>
  </si>
  <si>
    <t>Spłata rat kapitałowych, wykup papierów wartościowych, potencjalna spłata udzielonych poręczeń</t>
  </si>
  <si>
    <t>Prognoza kwoty długu i spłat na rok 2009 i lata następne (w złotych i groszach)</t>
  </si>
  <si>
    <t>Załącznik Nr 3 do Zarządzenia Burmistrza Miasta Nr B. 0151 - 310/08 z dnia 12 listopada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</si>
</sst>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4" fontId="6" fillId="4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 applyProtection="1">
      <alignment vertical="center"/>
      <protection/>
    </xf>
    <xf numFmtId="4" fontId="7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vertical="center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8"/>
  <sheetViews>
    <sheetView showGridLines="0" tabSelected="1" workbookViewId="0" topLeftCell="A1">
      <selection activeCell="I5" sqref="I5"/>
    </sheetView>
  </sheetViews>
  <sheetFormatPr defaultColWidth="9.00390625" defaultRowHeight="12.75"/>
  <cols>
    <col min="1" max="1" width="6.25390625" style="22" customWidth="1"/>
    <col min="2" max="2" width="34.00390625" style="22" customWidth="1"/>
    <col min="3" max="3" width="15.875" style="22" bestFit="1" customWidth="1"/>
    <col min="4" max="5" width="13.375" style="22" bestFit="1" customWidth="1"/>
    <col min="6" max="6" width="16.375" style="22" bestFit="1" customWidth="1"/>
    <col min="7" max="9" width="13.375" style="22" bestFit="1" customWidth="1"/>
    <col min="10" max="12" width="13.375" style="22" customWidth="1"/>
    <col min="13" max="13" width="13.375" style="55" customWidth="1"/>
    <col min="14" max="27" width="9.125" style="55" customWidth="1"/>
    <col min="28" max="16384" width="9.125" style="22" customWidth="1"/>
  </cols>
  <sheetData>
    <row r="1" spans="1:27" s="21" customFormat="1" ht="12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3" spans="1:27" s="20" customFormat="1" ht="12.75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3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3"/>
    </row>
    <row r="5" spans="9:13" ht="12.75">
      <c r="I5" s="23"/>
      <c r="J5" s="23"/>
      <c r="K5" s="23"/>
      <c r="L5" s="23"/>
      <c r="M5" s="56"/>
    </row>
    <row r="6" spans="1:27" s="4" customFormat="1" ht="35.25" customHeight="1">
      <c r="A6" s="92" t="s">
        <v>6</v>
      </c>
      <c r="B6" s="92" t="s">
        <v>0</v>
      </c>
      <c r="C6" s="92" t="s">
        <v>58</v>
      </c>
      <c r="D6" s="93" t="s">
        <v>12</v>
      </c>
      <c r="E6" s="94"/>
      <c r="F6" s="94"/>
      <c r="G6" s="94"/>
      <c r="H6" s="94"/>
      <c r="I6" s="94"/>
      <c r="J6" s="94"/>
      <c r="K6" s="94"/>
      <c r="L6" s="95"/>
      <c r="M6" s="5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4" customFormat="1" ht="12.75">
      <c r="A7" s="92"/>
      <c r="B7" s="92"/>
      <c r="C7" s="92"/>
      <c r="D7" s="3">
        <v>2009</v>
      </c>
      <c r="E7" s="3">
        <v>2010</v>
      </c>
      <c r="F7" s="3">
        <v>2011</v>
      </c>
      <c r="G7" s="3">
        <v>2012</v>
      </c>
      <c r="H7" s="3">
        <v>2013</v>
      </c>
      <c r="I7" s="3">
        <v>2014</v>
      </c>
      <c r="J7" s="3">
        <v>2015</v>
      </c>
      <c r="K7" s="3">
        <v>2016</v>
      </c>
      <c r="L7" s="3">
        <v>2017</v>
      </c>
      <c r="M7" s="59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" customFormat="1" ht="12.75">
      <c r="A8" s="28">
        <v>1</v>
      </c>
      <c r="B8" s="28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60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s="8" customFormat="1" ht="51">
      <c r="A9" s="6" t="s">
        <v>2</v>
      </c>
      <c r="B9" s="7" t="s">
        <v>53</v>
      </c>
      <c r="C9" s="33">
        <f aca="true" t="shared" si="0" ref="C9:I9">SUM(C10,C14,C18,C19)</f>
        <v>1991898.92</v>
      </c>
      <c r="D9" s="33">
        <f t="shared" si="0"/>
        <v>5299700.449999999</v>
      </c>
      <c r="E9" s="33">
        <f t="shared" si="0"/>
        <v>5351556</v>
      </c>
      <c r="F9" s="33">
        <f t="shared" si="0"/>
        <v>4294514</v>
      </c>
      <c r="G9" s="33">
        <f>SUM(G10,G14,G18,G19)</f>
        <v>3294311</v>
      </c>
      <c r="H9" s="33">
        <f t="shared" si="0"/>
        <v>2294108</v>
      </c>
      <c r="I9" s="33">
        <f t="shared" si="0"/>
        <v>1620581</v>
      </c>
      <c r="J9" s="33">
        <f>SUM(J10,J14,J18,J19)</f>
        <v>947054</v>
      </c>
      <c r="K9" s="33">
        <f>SUM(K10,K14,K18,K19)</f>
        <v>473527</v>
      </c>
      <c r="L9" s="33">
        <f>SUM(L10,L14,L18,L19)</f>
        <v>0</v>
      </c>
      <c r="M9" s="62"/>
      <c r="N9" s="63"/>
      <c r="O9" s="63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s="5" customFormat="1" ht="25.5">
      <c r="A10" s="14" t="s">
        <v>7</v>
      </c>
      <c r="B10" s="29" t="s">
        <v>50</v>
      </c>
      <c r="C10" s="34">
        <f>SUM(C11:C13)</f>
        <v>1633380</v>
      </c>
      <c r="D10" s="34">
        <f aca="true" t="shared" si="1" ref="D10:I10">SUM(D11:D13)</f>
        <v>1306704</v>
      </c>
      <c r="E10" s="34">
        <f t="shared" si="1"/>
        <v>980028</v>
      </c>
      <c r="F10" s="34">
        <f>SUM(F11:F13)</f>
        <v>653352</v>
      </c>
      <c r="G10" s="34">
        <f t="shared" si="1"/>
        <v>326676</v>
      </c>
      <c r="H10" s="34">
        <f t="shared" si="1"/>
        <v>0</v>
      </c>
      <c r="I10" s="34">
        <f t="shared" si="1"/>
        <v>0</v>
      </c>
      <c r="J10" s="34">
        <f>SUM(J11:J13)</f>
        <v>0</v>
      </c>
      <c r="K10" s="34">
        <f>SUM(K11:K13)</f>
        <v>0</v>
      </c>
      <c r="L10" s="34">
        <f>SUM(L11:L13)</f>
        <v>0</v>
      </c>
      <c r="M10" s="65"/>
      <c r="N10" s="66"/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s="1" customFormat="1" ht="15" customHeight="1">
      <c r="A11" s="28" t="s">
        <v>23</v>
      </c>
      <c r="B11" s="30" t="s">
        <v>13</v>
      </c>
      <c r="C11" s="35">
        <v>810000</v>
      </c>
      <c r="D11" s="36">
        <f aca="true" t="shared" si="2" ref="D11:L11">C11-D23</f>
        <v>648000</v>
      </c>
      <c r="E11" s="36">
        <f t="shared" si="2"/>
        <v>486000</v>
      </c>
      <c r="F11" s="36">
        <f t="shared" si="2"/>
        <v>324000</v>
      </c>
      <c r="G11" s="36">
        <f t="shared" si="2"/>
        <v>162000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69"/>
      <c r="N11" s="70"/>
      <c r="O11" s="70"/>
      <c r="P11" s="7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 s="1" customFormat="1" ht="15" customHeight="1">
      <c r="A12" s="28" t="s">
        <v>24</v>
      </c>
      <c r="B12" s="30" t="s">
        <v>14</v>
      </c>
      <c r="C12" s="35">
        <v>823380</v>
      </c>
      <c r="D12" s="36">
        <f aca="true" t="shared" si="3" ref="D12:L12">C12-D22</f>
        <v>658704</v>
      </c>
      <c r="E12" s="36">
        <f t="shared" si="3"/>
        <v>494028</v>
      </c>
      <c r="F12" s="36">
        <f t="shared" si="3"/>
        <v>329352</v>
      </c>
      <c r="G12" s="36">
        <f t="shared" si="3"/>
        <v>164676</v>
      </c>
      <c r="H12" s="36">
        <f t="shared" si="3"/>
        <v>0</v>
      </c>
      <c r="I12" s="36">
        <f t="shared" si="3"/>
        <v>0</v>
      </c>
      <c r="J12" s="36">
        <f t="shared" si="3"/>
        <v>0</v>
      </c>
      <c r="K12" s="36">
        <f t="shared" si="3"/>
        <v>0</v>
      </c>
      <c r="L12" s="36">
        <f t="shared" si="3"/>
        <v>0</v>
      </c>
      <c r="M12" s="69"/>
      <c r="N12" s="70"/>
      <c r="O12" s="70"/>
      <c r="P12" s="7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s="1" customFormat="1" ht="25.5">
      <c r="A13" s="28" t="s">
        <v>25</v>
      </c>
      <c r="B13" s="30" t="s">
        <v>39</v>
      </c>
      <c r="C13" s="37">
        <v>0</v>
      </c>
      <c r="D13" s="35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69"/>
      <c r="N13" s="70"/>
      <c r="O13" s="70"/>
      <c r="P13" s="7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s="5" customFormat="1" ht="38.25">
      <c r="A14" s="14" t="s">
        <v>8</v>
      </c>
      <c r="B14" s="29" t="s">
        <v>51</v>
      </c>
      <c r="C14" s="34">
        <f aca="true" t="shared" si="4" ref="C14:I14">SUM(C15:C16,C17)</f>
        <v>358518.92000000004</v>
      </c>
      <c r="D14" s="34">
        <f t="shared" si="4"/>
        <v>3992996.4499999997</v>
      </c>
      <c r="E14" s="34">
        <f t="shared" si="4"/>
        <v>4371528</v>
      </c>
      <c r="F14" s="34">
        <f t="shared" si="4"/>
        <v>3641162</v>
      </c>
      <c r="G14" s="34">
        <f t="shared" si="4"/>
        <v>2967635</v>
      </c>
      <c r="H14" s="34">
        <f t="shared" si="4"/>
        <v>2294108</v>
      </c>
      <c r="I14" s="34">
        <f t="shared" si="4"/>
        <v>1620581</v>
      </c>
      <c r="J14" s="34">
        <f>SUM(J15:J16,J17)</f>
        <v>947054</v>
      </c>
      <c r="K14" s="34">
        <f>SUM(K15:K16,K17)</f>
        <v>473527</v>
      </c>
      <c r="L14" s="34">
        <f>SUM(L15:L16,L17)</f>
        <v>0</v>
      </c>
      <c r="M14" s="65"/>
      <c r="N14" s="66"/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1" customFormat="1" ht="15" customHeight="1">
      <c r="A15" s="28" t="s">
        <v>26</v>
      </c>
      <c r="B15" s="30" t="s">
        <v>15</v>
      </c>
      <c r="C15" s="35">
        <v>188000</v>
      </c>
      <c r="D15" s="35">
        <f aca="true" t="shared" si="5" ref="D15:I15">C15+D34-D24</f>
        <v>94040</v>
      </c>
      <c r="E15" s="35">
        <f t="shared" si="5"/>
        <v>0</v>
      </c>
      <c r="F15" s="35">
        <f t="shared" si="5"/>
        <v>0</v>
      </c>
      <c r="G15" s="35">
        <f t="shared" si="5"/>
        <v>0</v>
      </c>
      <c r="H15" s="35">
        <f t="shared" si="5"/>
        <v>0</v>
      </c>
      <c r="I15" s="35">
        <f t="shared" si="5"/>
        <v>0</v>
      </c>
      <c r="J15" s="35">
        <f>I15+J34-J24</f>
        <v>0</v>
      </c>
      <c r="K15" s="35">
        <f>J15+K34-K24</f>
        <v>0</v>
      </c>
      <c r="L15" s="35">
        <f>K15+L34-L24</f>
        <v>0</v>
      </c>
      <c r="M15" s="71"/>
      <c r="N15" s="70"/>
      <c r="O15" s="70"/>
      <c r="P15" s="7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 s="1" customFormat="1" ht="15" customHeight="1">
      <c r="A16" s="28" t="s">
        <v>27</v>
      </c>
      <c r="B16" s="30" t="s">
        <v>57</v>
      </c>
      <c r="C16" s="35">
        <v>170518.92</v>
      </c>
      <c r="D16" s="35">
        <f>C16-D25+D33</f>
        <v>3898956.4499999997</v>
      </c>
      <c r="E16" s="35">
        <f aca="true" t="shared" si="6" ref="E16:L16">D16-E25+E32</f>
        <v>4371528</v>
      </c>
      <c r="F16" s="35">
        <f t="shared" si="6"/>
        <v>3641162</v>
      </c>
      <c r="G16" s="35">
        <f t="shared" si="6"/>
        <v>2967635</v>
      </c>
      <c r="H16" s="35">
        <f t="shared" si="6"/>
        <v>2294108</v>
      </c>
      <c r="I16" s="35">
        <f t="shared" si="6"/>
        <v>1620581</v>
      </c>
      <c r="J16" s="35">
        <f t="shared" si="6"/>
        <v>947054</v>
      </c>
      <c r="K16" s="35">
        <f t="shared" si="6"/>
        <v>473527</v>
      </c>
      <c r="L16" s="35">
        <f t="shared" si="6"/>
        <v>0</v>
      </c>
      <c r="M16" s="71"/>
      <c r="N16" s="70"/>
      <c r="O16" s="70"/>
      <c r="P16" s="7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s="1" customFormat="1" ht="25.5">
      <c r="A17" s="28" t="s">
        <v>28</v>
      </c>
      <c r="B17" s="30" t="s">
        <v>39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71"/>
      <c r="N17" s="70"/>
      <c r="O17" s="70"/>
      <c r="P17" s="7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s="5" customFormat="1" ht="15" customHeight="1">
      <c r="A18" s="14" t="s">
        <v>9</v>
      </c>
      <c r="B18" s="29" t="s">
        <v>38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65"/>
      <c r="N18" s="66"/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5" customFormat="1" ht="15" customHeight="1">
      <c r="A19" s="14" t="s">
        <v>41</v>
      </c>
      <c r="B19" s="29" t="s">
        <v>40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65"/>
      <c r="N19" s="66"/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22.5" customHeight="1">
      <c r="A20" s="6">
        <v>2</v>
      </c>
      <c r="B20" s="7" t="s">
        <v>52</v>
      </c>
      <c r="C20" s="33">
        <f>SUM(C21,C28)</f>
        <v>420821</v>
      </c>
      <c r="D20" s="33">
        <f aca="true" t="shared" si="7" ref="D20:I20">SUM(D21,D28)</f>
        <v>2077477</v>
      </c>
      <c r="E20" s="33">
        <f t="shared" si="7"/>
        <v>1213129.4700000002</v>
      </c>
      <c r="F20" s="33">
        <f t="shared" si="7"/>
        <v>1324619.8</v>
      </c>
      <c r="G20" s="33">
        <f t="shared" si="7"/>
        <v>1214928.7</v>
      </c>
      <c r="H20" s="33">
        <f t="shared" si="7"/>
        <v>1164918.55</v>
      </c>
      <c r="I20" s="33">
        <f t="shared" si="7"/>
        <v>788232.4</v>
      </c>
      <c r="J20" s="33">
        <f>SUM(J21,J28)</f>
        <v>754556.05</v>
      </c>
      <c r="K20" s="33">
        <f>SUM(K21,K28)</f>
        <v>520879.7</v>
      </c>
      <c r="L20" s="33">
        <f>SUM(L21,L28)</f>
        <v>497203.35</v>
      </c>
      <c r="M20" s="72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s="16" customFormat="1" ht="51">
      <c r="A21" s="14" t="s">
        <v>10</v>
      </c>
      <c r="B21" s="15" t="s">
        <v>66</v>
      </c>
      <c r="C21" s="34">
        <f aca="true" t="shared" si="8" ref="C21:L21">SUM(C22:C27)</f>
        <v>326847</v>
      </c>
      <c r="D21" s="34">
        <f t="shared" si="8"/>
        <v>1977477</v>
      </c>
      <c r="E21" s="34">
        <f t="shared" si="8"/>
        <v>948144.4500000001</v>
      </c>
      <c r="F21" s="34">
        <f t="shared" si="8"/>
        <v>1057042</v>
      </c>
      <c r="G21" s="34">
        <f t="shared" si="8"/>
        <v>1000203</v>
      </c>
      <c r="H21" s="34">
        <f t="shared" si="8"/>
        <v>1000203</v>
      </c>
      <c r="I21" s="34">
        <f t="shared" si="8"/>
        <v>673527</v>
      </c>
      <c r="J21" s="34">
        <f t="shared" si="8"/>
        <v>673527</v>
      </c>
      <c r="K21" s="34">
        <f t="shared" si="8"/>
        <v>473527</v>
      </c>
      <c r="L21" s="34">
        <f t="shared" si="8"/>
        <v>473527</v>
      </c>
      <c r="M21" s="65"/>
      <c r="N21" s="66"/>
      <c r="O21" s="66"/>
      <c r="P21" s="66"/>
      <c r="Q21" s="66"/>
      <c r="R21" s="66"/>
      <c r="S21" s="66"/>
      <c r="T21" s="66"/>
      <c r="U21" s="66"/>
      <c r="V21" s="66"/>
      <c r="W21" s="73"/>
      <c r="X21" s="73"/>
      <c r="Y21" s="73"/>
      <c r="Z21" s="73"/>
      <c r="AA21" s="73"/>
    </row>
    <row r="22" spans="1:27" s="1" customFormat="1" ht="25.5">
      <c r="A22" s="28" t="s">
        <v>20</v>
      </c>
      <c r="B22" s="30" t="s">
        <v>49</v>
      </c>
      <c r="C22" s="35">
        <v>162483</v>
      </c>
      <c r="D22" s="38">
        <v>164676</v>
      </c>
      <c r="E22" s="38">
        <v>164676</v>
      </c>
      <c r="F22" s="38">
        <v>164676</v>
      </c>
      <c r="G22" s="38">
        <v>164676</v>
      </c>
      <c r="H22" s="38">
        <v>164676</v>
      </c>
      <c r="I22" s="38">
        <v>0</v>
      </c>
      <c r="J22" s="38">
        <v>0</v>
      </c>
      <c r="K22" s="38">
        <v>0</v>
      </c>
      <c r="L22" s="38">
        <v>0</v>
      </c>
      <c r="M22" s="50"/>
      <c r="N22" s="74"/>
      <c r="O22" s="74"/>
      <c r="P22" s="7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s="1" customFormat="1" ht="25.5">
      <c r="A23" s="28" t="s">
        <v>21</v>
      </c>
      <c r="B23" s="30" t="s">
        <v>48</v>
      </c>
      <c r="C23" s="35">
        <v>164364</v>
      </c>
      <c r="D23" s="38">
        <v>162000</v>
      </c>
      <c r="E23" s="38">
        <v>162000</v>
      </c>
      <c r="F23" s="38">
        <v>162000</v>
      </c>
      <c r="G23" s="38">
        <v>162000</v>
      </c>
      <c r="H23" s="38">
        <v>162000</v>
      </c>
      <c r="I23" s="38"/>
      <c r="J23" s="38"/>
      <c r="K23" s="38"/>
      <c r="L23" s="38"/>
      <c r="M23" s="50"/>
      <c r="N23" s="74"/>
      <c r="O23" s="74"/>
      <c r="P23" s="7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s="1" customFormat="1" ht="12.75">
      <c r="A24" s="28" t="s">
        <v>22</v>
      </c>
      <c r="B24" s="30" t="s">
        <v>55</v>
      </c>
      <c r="C24" s="35">
        <v>0</v>
      </c>
      <c r="D24" s="38">
        <v>93960</v>
      </c>
      <c r="E24" s="38">
        <v>94040</v>
      </c>
      <c r="F24" s="38"/>
      <c r="G24" s="38"/>
      <c r="H24" s="38"/>
      <c r="I24" s="38"/>
      <c r="J24" s="38"/>
      <c r="K24" s="38"/>
      <c r="L24" s="38"/>
      <c r="M24" s="50"/>
      <c r="N24" s="74"/>
      <c r="O24" s="74"/>
      <c r="P24" s="7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s="1" customFormat="1" ht="12.75">
      <c r="A25" s="28" t="s">
        <v>46</v>
      </c>
      <c r="B25" s="30" t="s">
        <v>56</v>
      </c>
      <c r="C25" s="35">
        <v>0</v>
      </c>
      <c r="D25" s="38">
        <v>56841</v>
      </c>
      <c r="E25" s="38">
        <f>56838.92+470589.53</f>
        <v>527428.4500000001</v>
      </c>
      <c r="F25" s="38">
        <f>56839+473527+200000</f>
        <v>730366</v>
      </c>
      <c r="G25" s="38">
        <f>473527+200000</f>
        <v>673527</v>
      </c>
      <c r="H25" s="38">
        <f>473527+200000</f>
        <v>673527</v>
      </c>
      <c r="I25" s="38">
        <f>473527+200000</f>
        <v>673527</v>
      </c>
      <c r="J25" s="38">
        <f>473527+200000</f>
        <v>673527</v>
      </c>
      <c r="K25" s="38">
        <v>473527</v>
      </c>
      <c r="L25" s="38">
        <v>473527</v>
      </c>
      <c r="M25" s="75"/>
      <c r="N25" s="76"/>
      <c r="O25" s="76"/>
      <c r="P25" s="77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s="1" customFormat="1" ht="15" customHeight="1">
      <c r="A26" s="28" t="s">
        <v>47</v>
      </c>
      <c r="B26" s="30" t="s">
        <v>31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71"/>
      <c r="N26" s="70"/>
      <c r="O26" s="70"/>
      <c r="P26" s="7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s="1" customFormat="1" ht="15" customHeight="1">
      <c r="A27" s="28" t="s">
        <v>54</v>
      </c>
      <c r="B27" s="30" t="s">
        <v>30</v>
      </c>
      <c r="C27" s="35">
        <v>0</v>
      </c>
      <c r="D27" s="35">
        <v>1500000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71"/>
      <c r="N27" s="70"/>
      <c r="O27" s="70"/>
      <c r="P27" s="7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s="5" customFormat="1" ht="14.25" customHeight="1">
      <c r="A28" s="14" t="s">
        <v>11</v>
      </c>
      <c r="B28" s="29" t="s">
        <v>29</v>
      </c>
      <c r="C28" s="34">
        <v>93974</v>
      </c>
      <c r="D28" s="34">
        <v>100000</v>
      </c>
      <c r="E28" s="34">
        <f aca="true" t="shared" si="9" ref="E28:L28">ROUND(D9*5%,2)</f>
        <v>264985.02</v>
      </c>
      <c r="F28" s="34">
        <f t="shared" si="9"/>
        <v>267577.8</v>
      </c>
      <c r="G28" s="34">
        <f t="shared" si="9"/>
        <v>214725.7</v>
      </c>
      <c r="H28" s="34">
        <f t="shared" si="9"/>
        <v>164715.55</v>
      </c>
      <c r="I28" s="34">
        <f t="shared" si="9"/>
        <v>114705.4</v>
      </c>
      <c r="J28" s="34">
        <f t="shared" si="9"/>
        <v>81029.05</v>
      </c>
      <c r="K28" s="34">
        <f t="shared" si="9"/>
        <v>47352.7</v>
      </c>
      <c r="L28" s="34">
        <f t="shared" si="9"/>
        <v>23676.35</v>
      </c>
      <c r="M28" s="78"/>
      <c r="N28" s="67"/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13" customFormat="1" ht="22.5" customHeight="1">
      <c r="A29" s="6" t="s">
        <v>3</v>
      </c>
      <c r="B29" s="7" t="s">
        <v>16</v>
      </c>
      <c r="C29" s="39">
        <v>22645984.14</v>
      </c>
      <c r="D29" s="39">
        <v>24306875.35</v>
      </c>
      <c r="E29" s="39">
        <v>25036081</v>
      </c>
      <c r="F29" s="39">
        <f aca="true" t="shared" si="10" ref="F29:L29">ROUND(E29*1.03,0)</f>
        <v>25787163</v>
      </c>
      <c r="G29" s="39">
        <f t="shared" si="10"/>
        <v>26560778</v>
      </c>
      <c r="H29" s="39">
        <f t="shared" si="10"/>
        <v>27357601</v>
      </c>
      <c r="I29" s="39">
        <f t="shared" si="10"/>
        <v>28178329</v>
      </c>
      <c r="J29" s="39">
        <f t="shared" si="10"/>
        <v>29023679</v>
      </c>
      <c r="K29" s="39">
        <f t="shared" si="10"/>
        <v>29894389</v>
      </c>
      <c r="L29" s="39">
        <f t="shared" si="10"/>
        <v>30791221</v>
      </c>
      <c r="M29" s="79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s="17" customFormat="1" ht="22.5" customHeight="1">
      <c r="A30" s="6" t="s">
        <v>1</v>
      </c>
      <c r="B30" s="7" t="s">
        <v>18</v>
      </c>
      <c r="C30" s="39">
        <v>24320487.46</v>
      </c>
      <c r="D30" s="39">
        <v>27614676.88</v>
      </c>
      <c r="E30" s="39">
        <v>25087936.55</v>
      </c>
      <c r="F30" s="39">
        <v>24730121</v>
      </c>
      <c r="G30" s="39">
        <f aca="true" t="shared" si="11" ref="G30:L30">G29-G21</f>
        <v>25560575</v>
      </c>
      <c r="H30" s="39">
        <f t="shared" si="11"/>
        <v>26357398</v>
      </c>
      <c r="I30" s="39">
        <f t="shared" si="11"/>
        <v>27504802</v>
      </c>
      <c r="J30" s="39">
        <f t="shared" si="11"/>
        <v>28350152</v>
      </c>
      <c r="K30" s="39">
        <f t="shared" si="11"/>
        <v>29420862</v>
      </c>
      <c r="L30" s="39">
        <f t="shared" si="11"/>
        <v>30317694</v>
      </c>
      <c r="M30" s="79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s="17" customFormat="1" ht="22.5" customHeight="1">
      <c r="A31" s="6" t="s">
        <v>4</v>
      </c>
      <c r="B31" s="7" t="s">
        <v>19</v>
      </c>
      <c r="C31" s="39">
        <f>C29-C30</f>
        <v>-1674503.3200000003</v>
      </c>
      <c r="D31" s="39">
        <f aca="true" t="shared" si="12" ref="D31:I31">D29-D30</f>
        <v>-3307801.5299999975</v>
      </c>
      <c r="E31" s="39">
        <f t="shared" si="12"/>
        <v>-51855.550000000745</v>
      </c>
      <c r="F31" s="39">
        <f t="shared" si="12"/>
        <v>1057042</v>
      </c>
      <c r="G31" s="39">
        <f t="shared" si="12"/>
        <v>1000203</v>
      </c>
      <c r="H31" s="39">
        <f t="shared" si="12"/>
        <v>1000203</v>
      </c>
      <c r="I31" s="39">
        <f t="shared" si="12"/>
        <v>673527</v>
      </c>
      <c r="J31" s="39">
        <f>J29-J30</f>
        <v>673527</v>
      </c>
      <c r="K31" s="39">
        <f>K29-K30</f>
        <v>473527</v>
      </c>
      <c r="L31" s="39">
        <f>L29-L30</f>
        <v>473527</v>
      </c>
      <c r="M31" s="79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2" spans="1:27" s="17" customFormat="1" ht="25.5">
      <c r="A32" s="6" t="s">
        <v>5</v>
      </c>
      <c r="B32" s="7" t="s">
        <v>35</v>
      </c>
      <c r="C32" s="39">
        <f>SUM(C33:C34)</f>
        <v>358518.92000000004</v>
      </c>
      <c r="D32" s="39">
        <f aca="true" t="shared" si="13" ref="D32:I32">SUM(D33:D34)</f>
        <v>3785278.53</v>
      </c>
      <c r="E32" s="39">
        <f t="shared" si="13"/>
        <v>1000000</v>
      </c>
      <c r="F32" s="39">
        <f t="shared" si="13"/>
        <v>0</v>
      </c>
      <c r="G32" s="39">
        <f t="shared" si="13"/>
        <v>0</v>
      </c>
      <c r="H32" s="39">
        <f t="shared" si="13"/>
        <v>0</v>
      </c>
      <c r="I32" s="39">
        <f t="shared" si="13"/>
        <v>0</v>
      </c>
      <c r="J32" s="39">
        <f>SUM(J33:J34)</f>
        <v>0</v>
      </c>
      <c r="K32" s="39">
        <f>SUM(K33:K34)</f>
        <v>0</v>
      </c>
      <c r="L32" s="39">
        <f>SUM(L33:L34)</f>
        <v>0</v>
      </c>
      <c r="M32" s="79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spans="1:13" s="11" customFormat="1" ht="25.5">
      <c r="A33" s="9" t="s">
        <v>32</v>
      </c>
      <c r="B33" s="10" t="s">
        <v>36</v>
      </c>
      <c r="C33" s="40">
        <v>170518.92</v>
      </c>
      <c r="D33" s="40">
        <v>3785278.53</v>
      </c>
      <c r="E33" s="40">
        <v>1000000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7"/>
    </row>
    <row r="34" spans="1:13" s="11" customFormat="1" ht="25.5">
      <c r="A34" s="9" t="s">
        <v>33</v>
      </c>
      <c r="B34" s="10" t="s">
        <v>37</v>
      </c>
      <c r="C34" s="40">
        <v>188000</v>
      </c>
      <c r="D34" s="40"/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7"/>
    </row>
    <row r="35" spans="1:27" s="45" customFormat="1" ht="25.5">
      <c r="A35" s="42" t="s">
        <v>34</v>
      </c>
      <c r="B35" s="43" t="s">
        <v>65</v>
      </c>
      <c r="C35" s="44">
        <v>1642831.4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s="13" customFormat="1" ht="22.5" customHeight="1">
      <c r="A36" s="6" t="s">
        <v>60</v>
      </c>
      <c r="B36" s="7" t="s">
        <v>17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4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s="1" customFormat="1" ht="12.75">
      <c r="A37" s="31" t="s">
        <v>61</v>
      </c>
      <c r="B37" s="32" t="s">
        <v>42</v>
      </c>
      <c r="C37" s="18">
        <f>C9/C29</f>
        <v>0.08795815221303073</v>
      </c>
      <c r="D37" s="18">
        <f aca="true" t="shared" si="14" ref="D37:I37">D9/D29</f>
        <v>0.2180329792985917</v>
      </c>
      <c r="E37" s="18">
        <f t="shared" si="14"/>
        <v>0.21375374204932474</v>
      </c>
      <c r="F37" s="18">
        <f t="shared" si="14"/>
        <v>0.1665368927942946</v>
      </c>
      <c r="G37" s="18">
        <f t="shared" si="14"/>
        <v>0.12402916059160617</v>
      </c>
      <c r="H37" s="18">
        <f t="shared" si="14"/>
        <v>0.08385632936162787</v>
      </c>
      <c r="I37" s="18">
        <f t="shared" si="14"/>
        <v>0.057511607590357824</v>
      </c>
      <c r="J37" s="18">
        <f>J9/J29</f>
        <v>0.03263039120574618</v>
      </c>
      <c r="K37" s="18">
        <f>K9/K29</f>
        <v>0.015839995926994862</v>
      </c>
      <c r="L37" s="18">
        <f>L9/L29</f>
        <v>0</v>
      </c>
      <c r="M37" s="85"/>
      <c r="N37" s="70"/>
      <c r="O37" s="70"/>
      <c r="P37" s="7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s="1" customFormat="1" ht="38.25">
      <c r="A38" s="31" t="s">
        <v>62</v>
      </c>
      <c r="B38" s="32" t="s">
        <v>43</v>
      </c>
      <c r="C38" s="18">
        <f aca="true" t="shared" si="15" ref="C38:I38">C9/C29</f>
        <v>0.08795815221303073</v>
      </c>
      <c r="D38" s="18">
        <f t="shared" si="15"/>
        <v>0.2180329792985917</v>
      </c>
      <c r="E38" s="18">
        <f>E9/E29</f>
        <v>0.21375374204932474</v>
      </c>
      <c r="F38" s="18">
        <f t="shared" si="15"/>
        <v>0.1665368927942946</v>
      </c>
      <c r="G38" s="18">
        <f t="shared" si="15"/>
        <v>0.12402916059160617</v>
      </c>
      <c r="H38" s="18">
        <f t="shared" si="15"/>
        <v>0.08385632936162787</v>
      </c>
      <c r="I38" s="18">
        <f t="shared" si="15"/>
        <v>0.057511607590357824</v>
      </c>
      <c r="J38" s="18">
        <f>J9/J29</f>
        <v>0.03263039120574618</v>
      </c>
      <c r="K38" s="18">
        <f>K9/K29</f>
        <v>0.015839995926994862</v>
      </c>
      <c r="L38" s="18">
        <f>L9/L29</f>
        <v>0</v>
      </c>
      <c r="M38" s="85"/>
      <c r="N38" s="70"/>
      <c r="O38" s="70"/>
      <c r="P38" s="7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1:27" s="1" customFormat="1" ht="25.5">
      <c r="A39" s="31" t="s">
        <v>63</v>
      </c>
      <c r="B39" s="32" t="s">
        <v>44</v>
      </c>
      <c r="C39" s="18">
        <f aca="true" t="shared" si="16" ref="C39:I39">C20/C29</f>
        <v>0.018582588303446546</v>
      </c>
      <c r="D39" s="18">
        <f t="shared" si="16"/>
        <v>0.08546869846847674</v>
      </c>
      <c r="E39" s="18">
        <f t="shared" si="16"/>
        <v>0.04845524625040158</v>
      </c>
      <c r="F39" s="18">
        <f t="shared" si="16"/>
        <v>0.05136741098662152</v>
      </c>
      <c r="G39" s="18">
        <f t="shared" si="16"/>
        <v>0.04574145757326837</v>
      </c>
      <c r="H39" s="18">
        <f t="shared" si="16"/>
        <v>0.04258116601671324</v>
      </c>
      <c r="I39" s="18">
        <f t="shared" si="16"/>
        <v>0.027973000102312667</v>
      </c>
      <c r="J39" s="18">
        <f>J20/J29</f>
        <v>0.02599794636648235</v>
      </c>
      <c r="K39" s="18">
        <f>K20/K29</f>
        <v>0.017423995519694348</v>
      </c>
      <c r="L39" s="18">
        <f>L20/L29</f>
        <v>0.01614756849038237</v>
      </c>
      <c r="M39" s="85"/>
      <c r="N39" s="70"/>
      <c r="O39" s="70"/>
      <c r="P39" s="70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s="1" customFormat="1" ht="38.25">
      <c r="A40" s="31" t="s">
        <v>64</v>
      </c>
      <c r="B40" s="32" t="s">
        <v>45</v>
      </c>
      <c r="C40" s="18">
        <f aca="true" t="shared" si="17" ref="C40:I40">C20/C29</f>
        <v>0.018582588303446546</v>
      </c>
      <c r="D40" s="18">
        <f t="shared" si="17"/>
        <v>0.08546869846847674</v>
      </c>
      <c r="E40" s="18">
        <f t="shared" si="17"/>
        <v>0.04845524625040158</v>
      </c>
      <c r="F40" s="18">
        <f t="shared" si="17"/>
        <v>0.05136741098662152</v>
      </c>
      <c r="G40" s="18">
        <f t="shared" si="17"/>
        <v>0.04574145757326837</v>
      </c>
      <c r="H40" s="18">
        <f t="shared" si="17"/>
        <v>0.04258116601671324</v>
      </c>
      <c r="I40" s="18">
        <f t="shared" si="17"/>
        <v>0.027973000102312667</v>
      </c>
      <c r="J40" s="18">
        <f>J20/J29</f>
        <v>0.02599794636648235</v>
      </c>
      <c r="K40" s="18">
        <f>K20/K29</f>
        <v>0.017423995519694348</v>
      </c>
      <c r="L40" s="18">
        <f>L20/L29</f>
        <v>0.01614756849038237</v>
      </c>
      <c r="M40" s="85"/>
      <c r="N40" s="70"/>
      <c r="O40" s="70"/>
      <c r="P40" s="7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3:13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86"/>
    </row>
    <row r="42" spans="1:27" s="26" customFormat="1" ht="38.25" customHeight="1">
      <c r="A42" s="91" t="s">
        <v>59</v>
      </c>
      <c r="B42" s="91"/>
      <c r="C42" s="91"/>
      <c r="D42" s="91"/>
      <c r="E42" s="91"/>
      <c r="F42" s="91"/>
      <c r="G42" s="91"/>
      <c r="H42" s="91"/>
      <c r="I42" s="91"/>
      <c r="J42" s="41"/>
      <c r="K42" s="41"/>
      <c r="L42" s="41"/>
      <c r="M42" s="41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88"/>
      <c r="Y42" s="88"/>
      <c r="Z42" s="88"/>
      <c r="AA42" s="88"/>
    </row>
    <row r="43" spans="14:36" ht="12.75"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24">
        <f aca="true" t="shared" si="18" ref="AB43:AJ43">AB42-AB9</f>
        <v>0</v>
      </c>
      <c r="AC43" s="24">
        <f t="shared" si="18"/>
        <v>0</v>
      </c>
      <c r="AD43" s="24">
        <f t="shared" si="18"/>
        <v>0</v>
      </c>
      <c r="AE43" s="24">
        <f t="shared" si="18"/>
        <v>0</v>
      </c>
      <c r="AF43" s="24">
        <f t="shared" si="18"/>
        <v>0</v>
      </c>
      <c r="AG43" s="24">
        <f t="shared" si="18"/>
        <v>0</v>
      </c>
      <c r="AH43" s="24">
        <f t="shared" si="18"/>
        <v>0</v>
      </c>
      <c r="AI43" s="24">
        <f t="shared" si="18"/>
        <v>0</v>
      </c>
      <c r="AJ43" s="24">
        <f t="shared" si="18"/>
        <v>0</v>
      </c>
    </row>
    <row r="46" spans="2:13" ht="12.75">
      <c r="B46" s="25"/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87"/>
    </row>
    <row r="47" spans="3:13" ht="12.7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86"/>
    </row>
    <row r="48" spans="3:13" ht="12.7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87"/>
    </row>
    <row r="49" spans="3:13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86"/>
    </row>
    <row r="50" spans="3:13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86"/>
    </row>
    <row r="51" spans="3:13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86"/>
    </row>
    <row r="52" spans="3:13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86"/>
    </row>
    <row r="53" spans="3:13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86"/>
    </row>
    <row r="54" spans="3:13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86"/>
    </row>
    <row r="55" spans="3:13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86"/>
    </row>
    <row r="56" spans="3:13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86"/>
    </row>
    <row r="57" spans="3:13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86"/>
    </row>
    <row r="58" spans="3:13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86"/>
    </row>
    <row r="59" spans="3:13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9"/>
    </row>
    <row r="60" spans="3:13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9"/>
    </row>
    <row r="61" spans="3:13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9"/>
    </row>
    <row r="62" spans="3:13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89"/>
    </row>
    <row r="63" spans="3:13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89"/>
    </row>
    <row r="64" spans="3:13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89"/>
    </row>
    <row r="65" spans="3:13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89"/>
    </row>
    <row r="66" spans="3:13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89"/>
    </row>
    <row r="67" spans="3:13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89"/>
    </row>
    <row r="68" spans="3:13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9"/>
    </row>
    <row r="69" spans="3:13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89"/>
    </row>
    <row r="70" spans="3:13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89"/>
    </row>
    <row r="71" spans="3:13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89"/>
    </row>
    <row r="72" spans="3:13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9"/>
    </row>
    <row r="73" spans="3:13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89"/>
    </row>
    <row r="74" spans="3:13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89"/>
    </row>
    <row r="75" spans="3:13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9"/>
    </row>
    <row r="76" spans="3:13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89"/>
    </row>
    <row r="77" spans="3:13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89"/>
    </row>
    <row r="78" spans="3:13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89"/>
    </row>
    <row r="79" spans="3:13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89"/>
    </row>
    <row r="80" spans="3:13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89"/>
    </row>
    <row r="81" spans="3:13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89"/>
    </row>
    <row r="82" spans="3:13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89"/>
    </row>
    <row r="83" spans="3:13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89"/>
    </row>
    <row r="84" spans="3:13" ht="12.7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89"/>
    </row>
    <row r="85" spans="3:13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89"/>
    </row>
    <row r="86" spans="3:13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89"/>
    </row>
    <row r="87" spans="3:13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89"/>
    </row>
    <row r="88" spans="3:13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89"/>
    </row>
    <row r="89" spans="3:13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89"/>
    </row>
    <row r="90" spans="3:13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89"/>
    </row>
    <row r="91" spans="3:13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89"/>
    </row>
    <row r="92" spans="3:13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89"/>
    </row>
    <row r="93" spans="3:13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89"/>
    </row>
    <row r="94" spans="3:13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89"/>
    </row>
    <row r="95" spans="3:13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89"/>
    </row>
    <row r="96" spans="3:13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89"/>
    </row>
    <row r="97" spans="3:13" ht="12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89"/>
    </row>
    <row r="98" spans="3:13" ht="12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89"/>
    </row>
    <row r="99" spans="3:13" ht="12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89"/>
    </row>
    <row r="100" spans="3:13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89"/>
    </row>
    <row r="101" spans="3:13" ht="12.7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89"/>
    </row>
    <row r="102" spans="3:13" ht="12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89"/>
    </row>
    <row r="103" spans="3:13" ht="12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89"/>
    </row>
    <row r="104" spans="3:13" ht="12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89"/>
    </row>
    <row r="105" spans="3:13" ht="12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89"/>
    </row>
    <row r="106" spans="3:13" ht="12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89"/>
    </row>
    <row r="107" spans="3:13" ht="12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89"/>
    </row>
    <row r="108" spans="3:13" ht="12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89"/>
    </row>
    <row r="109" spans="3:13" ht="12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89"/>
    </row>
    <row r="110" spans="3:13" ht="12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89"/>
    </row>
    <row r="111" spans="3:13" ht="12.7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89"/>
    </row>
    <row r="112" spans="3:13" ht="12.7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89"/>
    </row>
    <row r="113" spans="3:13" ht="12.7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89"/>
    </row>
    <row r="114" spans="3:13" ht="12.7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89"/>
    </row>
    <row r="115" spans="3:13" ht="12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89"/>
    </row>
    <row r="116" spans="3:13" ht="12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89"/>
    </row>
    <row r="117" spans="3:13" ht="12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89"/>
    </row>
    <row r="118" spans="3:13" ht="12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89"/>
    </row>
    <row r="119" spans="3:13" ht="12.7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89"/>
    </row>
    <row r="120" spans="3:13" ht="12.7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89"/>
    </row>
    <row r="121" spans="3:13" ht="12.7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89"/>
    </row>
    <row r="122" spans="3:13" ht="12.7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89"/>
    </row>
    <row r="123" spans="3:13" ht="12.7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89"/>
    </row>
    <row r="124" spans="3:13" ht="12.7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89"/>
    </row>
    <row r="125" spans="3:13" ht="12.7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89"/>
    </row>
    <row r="126" spans="3:13" ht="12.7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89"/>
    </row>
    <row r="127" spans="3:13" ht="12.7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89"/>
    </row>
    <row r="128" spans="3:13" ht="12.7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89"/>
    </row>
    <row r="129" spans="3:13" ht="12.7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89"/>
    </row>
    <row r="130" spans="3:13" ht="12.7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89"/>
    </row>
    <row r="131" spans="3:13" ht="12.7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89"/>
    </row>
    <row r="132" spans="3:13" ht="12.7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89"/>
    </row>
    <row r="133" spans="3:13" ht="12.7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89"/>
    </row>
    <row r="134" spans="3:13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89"/>
    </row>
    <row r="135" spans="3:13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89"/>
    </row>
    <row r="136" spans="3:13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89"/>
    </row>
    <row r="137" spans="3:13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89"/>
    </row>
    <row r="138" spans="3:13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89"/>
    </row>
    <row r="139" spans="3:13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89"/>
    </row>
    <row r="140" spans="3:13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89"/>
    </row>
    <row r="141" spans="3:13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89"/>
    </row>
    <row r="142" spans="3:13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89"/>
    </row>
    <row r="143" spans="3:13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89"/>
    </row>
    <row r="144" spans="3:13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89"/>
    </row>
    <row r="145" spans="3:13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89"/>
    </row>
    <row r="146" spans="3:13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89"/>
    </row>
    <row r="147" spans="3:13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89"/>
    </row>
    <row r="148" spans="3:13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89"/>
    </row>
    <row r="149" spans="3:13" ht="12.75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89"/>
    </row>
    <row r="150" spans="3:13" ht="12.75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89"/>
    </row>
    <row r="151" spans="3:13" ht="12.7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89"/>
    </row>
    <row r="152" spans="3:13" ht="12.75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89"/>
    </row>
    <row r="153" spans="3:13" ht="12.75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89"/>
    </row>
    <row r="154" spans="3:13" ht="12.75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89"/>
    </row>
    <row r="155" spans="3:13" ht="12.75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89"/>
    </row>
    <row r="156" spans="3:13" ht="12.75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89"/>
    </row>
    <row r="157" spans="3:13" ht="12.75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89"/>
    </row>
    <row r="158" spans="3:13" ht="12.75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89"/>
    </row>
    <row r="159" spans="3:13" ht="12.75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89"/>
    </row>
    <row r="160" spans="3:13" ht="12.75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89"/>
    </row>
    <row r="161" spans="3:13" ht="12.75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89"/>
    </row>
    <row r="162" spans="3:13" ht="12.75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89"/>
    </row>
    <row r="163" spans="3:13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89"/>
    </row>
    <row r="164" spans="3:13" ht="12.75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89"/>
    </row>
    <row r="165" spans="3:13" ht="12.7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89"/>
    </row>
    <row r="166" spans="3:13" ht="12.75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89"/>
    </row>
    <row r="167" spans="3:13" ht="12.75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89"/>
    </row>
    <row r="168" spans="3:13" ht="12.7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89"/>
    </row>
    <row r="169" spans="3:13" ht="12.75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89"/>
    </row>
    <row r="170" spans="3:13" ht="12.75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89"/>
    </row>
    <row r="171" spans="3:13" ht="12.75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89"/>
    </row>
    <row r="172" spans="3:13" ht="12.7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89"/>
    </row>
    <row r="173" spans="3:13" ht="12.7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89"/>
    </row>
    <row r="174" spans="3:13" ht="12.7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89"/>
    </row>
    <row r="175" spans="3:13" ht="12.7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89"/>
    </row>
    <row r="176" spans="3:13" ht="12.7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89"/>
    </row>
    <row r="177" spans="3:13" ht="12.7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89"/>
    </row>
    <row r="178" spans="3:13" ht="12.7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89"/>
    </row>
    <row r="179" spans="3:13" ht="12.75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89"/>
    </row>
    <row r="180" spans="3:13" ht="12.75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89"/>
    </row>
    <row r="181" spans="3:13" ht="12.75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89"/>
    </row>
    <row r="182" spans="3:13" ht="12.75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9"/>
    </row>
    <row r="183" spans="3:13" ht="12.75"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89"/>
    </row>
    <row r="184" spans="3:13" ht="12.75"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89"/>
    </row>
    <row r="185" spans="3:13" ht="12.7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89"/>
    </row>
    <row r="186" spans="3:13" ht="12.7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89"/>
    </row>
    <row r="187" spans="3:13" ht="12.7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89"/>
    </row>
    <row r="188" spans="3:13" ht="12.75"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89"/>
    </row>
    <row r="189" spans="3:13" ht="12.75"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89"/>
    </row>
    <row r="190" spans="3:13" ht="12.75"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89"/>
    </row>
    <row r="191" spans="3:13" ht="12.75"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89"/>
    </row>
    <row r="192" spans="3:13" ht="12.75"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89"/>
    </row>
    <row r="193" spans="3:13" ht="12.75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89"/>
    </row>
    <row r="194" spans="3:13" ht="12.75"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89"/>
    </row>
    <row r="195" spans="3:13" ht="12.75"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89"/>
    </row>
    <row r="196" spans="3:13" ht="12.75"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89"/>
    </row>
    <row r="197" spans="3:13" ht="12.75"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89"/>
    </row>
    <row r="198" spans="3:13" ht="12.75"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89"/>
    </row>
    <row r="199" spans="3:13" ht="12.75"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89"/>
    </row>
    <row r="200" spans="3:13" ht="12.75"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89"/>
    </row>
    <row r="201" spans="3:13" ht="12.75"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89"/>
    </row>
    <row r="202" spans="3:13" ht="12.75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89"/>
    </row>
    <row r="203" spans="3:13" ht="12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89"/>
    </row>
    <row r="204" spans="3:13" ht="12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89"/>
    </row>
    <row r="205" spans="3:13" ht="12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89"/>
    </row>
    <row r="206" spans="3:13" ht="12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89"/>
    </row>
    <row r="207" spans="3:13" ht="12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89"/>
    </row>
    <row r="208" spans="3:13" ht="12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89"/>
    </row>
    <row r="209" spans="3:13" ht="12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89"/>
    </row>
    <row r="210" spans="3:13" ht="12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89"/>
    </row>
    <row r="211" spans="3:13" ht="12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89"/>
    </row>
    <row r="212" spans="3:13" ht="12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89"/>
    </row>
    <row r="213" spans="3:13" ht="12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89"/>
    </row>
    <row r="214" spans="3:13" ht="12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89"/>
    </row>
    <row r="215" spans="3:13" ht="12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89"/>
    </row>
    <row r="216" spans="3:13" ht="12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89"/>
    </row>
    <row r="217" spans="3:13" ht="12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89"/>
    </row>
    <row r="218" spans="3:13" ht="12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89"/>
    </row>
    <row r="219" spans="3:13" ht="12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89"/>
    </row>
    <row r="220" spans="3:13" ht="12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89"/>
    </row>
    <row r="221" spans="3:13" ht="12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89"/>
    </row>
    <row r="222" spans="3:13" ht="12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89"/>
    </row>
    <row r="223" spans="3:13" ht="12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89"/>
    </row>
    <row r="224" spans="3:13" ht="12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89"/>
    </row>
    <row r="225" spans="3:13" ht="12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89"/>
    </row>
    <row r="226" spans="3:13" ht="12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89"/>
    </row>
    <row r="227" spans="3:13" ht="12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89"/>
    </row>
    <row r="228" spans="3:13" ht="12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89"/>
    </row>
    <row r="229" spans="3:13" ht="12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89"/>
    </row>
    <row r="230" spans="3:13" ht="12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89"/>
    </row>
    <row r="231" spans="3:13" ht="12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89"/>
    </row>
    <row r="232" spans="3:13" ht="12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89"/>
    </row>
    <row r="233" spans="3:13" ht="12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89"/>
    </row>
    <row r="234" spans="3:13" ht="12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89"/>
    </row>
    <row r="235" spans="3:13" ht="12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89"/>
    </row>
    <row r="236" spans="3:13" ht="12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89"/>
    </row>
    <row r="237" spans="3:13" ht="12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89"/>
    </row>
    <row r="238" spans="3:13" ht="12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89"/>
    </row>
    <row r="239" spans="3:13" ht="12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89"/>
    </row>
    <row r="240" spans="3:13" ht="12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89"/>
    </row>
    <row r="241" spans="3:13" ht="12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89"/>
    </row>
    <row r="242" spans="3:13" ht="12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89"/>
    </row>
    <row r="243" spans="3:13" ht="12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89"/>
    </row>
    <row r="244" spans="3:13" ht="12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89"/>
    </row>
    <row r="245" spans="3:13" ht="12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89"/>
    </row>
    <row r="246" spans="3:13" ht="12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89"/>
    </row>
    <row r="247" spans="3:13" ht="12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89"/>
    </row>
    <row r="248" spans="3:13" ht="12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89"/>
    </row>
    <row r="249" spans="3:13" ht="12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89"/>
    </row>
    <row r="250" spans="3:13" ht="12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89"/>
    </row>
    <row r="251" spans="3:13" ht="12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89"/>
    </row>
    <row r="252" spans="3:13" ht="12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89"/>
    </row>
    <row r="253" spans="3:13" ht="12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89"/>
    </row>
    <row r="254" spans="3:13" ht="12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89"/>
    </row>
    <row r="255" spans="3:13" ht="12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89"/>
    </row>
    <row r="256" spans="3:13" ht="12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89"/>
    </row>
    <row r="257" spans="3:13" ht="12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89"/>
    </row>
    <row r="258" spans="3:13" ht="12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89"/>
    </row>
    <row r="259" spans="3:13" ht="12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89"/>
    </row>
    <row r="260" spans="3:13" ht="12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89"/>
    </row>
    <row r="261" spans="3:13" ht="12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89"/>
    </row>
    <row r="262" spans="3:13" ht="12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89"/>
    </row>
    <row r="263" spans="3:13" ht="12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89"/>
    </row>
    <row r="264" spans="3:13" ht="12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89"/>
    </row>
    <row r="265" spans="3:13" ht="12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89"/>
    </row>
    <row r="266" spans="3:13" ht="12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89"/>
    </row>
    <row r="267" spans="3:13" ht="12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89"/>
    </row>
    <row r="268" spans="3:13" ht="12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89"/>
    </row>
    <row r="269" spans="3:13" ht="12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89"/>
    </row>
    <row r="270" spans="3:13" ht="12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8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89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89"/>
    </row>
    <row r="273" spans="3:13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89"/>
    </row>
    <row r="274" spans="3:13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89"/>
    </row>
    <row r="275" spans="3:13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89"/>
    </row>
    <row r="276" spans="3:13" ht="12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89"/>
    </row>
    <row r="277" spans="3:13" ht="12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89"/>
    </row>
    <row r="278" spans="3:13" ht="12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89"/>
    </row>
    <row r="279" spans="3:13" ht="12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89"/>
    </row>
    <row r="280" spans="3:13" ht="12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89"/>
    </row>
    <row r="281" spans="3:13" ht="12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89"/>
    </row>
    <row r="282" spans="3:13" ht="12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89"/>
    </row>
    <row r="283" spans="3:13" ht="12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89"/>
    </row>
    <row r="284" spans="3:13" ht="12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89"/>
    </row>
    <row r="285" spans="3:13" ht="12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89"/>
    </row>
    <row r="286" spans="3:13" ht="12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89"/>
    </row>
    <row r="287" spans="3:13" ht="12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89"/>
    </row>
    <row r="288" spans="3:13" ht="12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89"/>
    </row>
    <row r="289" spans="3:13" ht="12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89"/>
    </row>
    <row r="290" spans="3:13" ht="12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89"/>
    </row>
    <row r="291" spans="3:13" ht="12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89"/>
    </row>
    <row r="292" spans="3:13" ht="12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89"/>
    </row>
    <row r="293" spans="3:13" ht="12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89"/>
    </row>
    <row r="294" spans="3:13" ht="12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89"/>
    </row>
    <row r="295" spans="3:13" ht="12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89"/>
    </row>
    <row r="296" spans="3:13" ht="12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89"/>
    </row>
    <row r="297" spans="3:13" ht="12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89"/>
    </row>
    <row r="298" spans="3:13" ht="12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89"/>
    </row>
    <row r="299" spans="3:13" ht="12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89"/>
    </row>
    <row r="300" spans="3:13" ht="12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89"/>
    </row>
    <row r="301" spans="3:13" ht="12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89"/>
    </row>
    <row r="302" spans="3:13" ht="12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89"/>
    </row>
    <row r="303" spans="3:13" ht="12.7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89"/>
    </row>
    <row r="304" spans="3:13" ht="12.7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89"/>
    </row>
    <row r="305" spans="3:13" ht="12.7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89"/>
    </row>
    <row r="306" spans="3:13" ht="12.7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89"/>
    </row>
    <row r="307" spans="3:13" ht="12.7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89"/>
    </row>
    <row r="308" spans="3:13" ht="12.7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89"/>
    </row>
    <row r="309" spans="3:13" ht="12.7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89"/>
    </row>
    <row r="310" spans="3:13" ht="12.7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89"/>
    </row>
    <row r="311" spans="3:13" ht="12.7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89"/>
    </row>
    <row r="312" spans="3:13" ht="12.7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89"/>
    </row>
    <row r="313" spans="3:13" ht="12.7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89"/>
    </row>
    <row r="314" spans="3:13" ht="12.7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89"/>
    </row>
    <row r="315" spans="3:13" ht="12.7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89"/>
    </row>
    <row r="316" spans="3:13" ht="12.7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89"/>
    </row>
    <row r="317" spans="3:13" ht="12.7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89"/>
    </row>
    <row r="318" spans="3:13" ht="12.7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89"/>
    </row>
    <row r="319" spans="3:13" ht="12.7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89"/>
    </row>
    <row r="320" spans="3:13" ht="12.7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89"/>
    </row>
    <row r="321" spans="3:13" ht="12.7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89"/>
    </row>
    <row r="322" spans="3:13" ht="12.7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89"/>
    </row>
    <row r="323" spans="3:13" ht="12.7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89"/>
    </row>
    <row r="324" spans="3:13" ht="12.7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89"/>
    </row>
    <row r="325" spans="3:13" ht="12.7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89"/>
    </row>
    <row r="326" spans="3:13" ht="12.7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89"/>
    </row>
    <row r="327" spans="3:13" ht="12.7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89"/>
    </row>
    <row r="328" spans="3:13" ht="12.7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89"/>
    </row>
    <row r="329" spans="3:13" ht="12.7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89"/>
    </row>
    <row r="330" spans="3:13" ht="12.7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89"/>
    </row>
    <row r="331" spans="3:13" ht="12.7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89"/>
    </row>
    <row r="332" spans="3:13" ht="12.7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89"/>
    </row>
    <row r="333" spans="3:13" ht="12.7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89"/>
    </row>
    <row r="334" spans="3:13" ht="12.75"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89"/>
    </row>
    <row r="335" spans="3:13" ht="12.75"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89"/>
    </row>
    <row r="336" spans="3:13" ht="12.75"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89"/>
    </row>
    <row r="337" spans="3:13" ht="12.75"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89"/>
    </row>
    <row r="338" spans="3:13" ht="12.75"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89"/>
    </row>
    <row r="339" spans="3:13" ht="12.75"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89"/>
    </row>
    <row r="340" spans="3:13" ht="12.75"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89"/>
    </row>
    <row r="341" spans="3:13" ht="12.75"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89"/>
    </row>
    <row r="342" spans="3:13" ht="12.75"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89"/>
    </row>
    <row r="343" spans="3:13" ht="12.75"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89"/>
    </row>
    <row r="344" spans="3:13" ht="12.75"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89"/>
    </row>
    <row r="345" spans="3:13" ht="12.75"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89"/>
    </row>
    <row r="346" spans="3:13" ht="12.75"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89"/>
    </row>
    <row r="347" spans="3:13" ht="12.75"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89"/>
    </row>
    <row r="348" spans="3:13" ht="12.75"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89"/>
    </row>
    <row r="349" spans="3:13" ht="12.75"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89"/>
    </row>
    <row r="350" spans="3:13" ht="12.75"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89"/>
    </row>
    <row r="351" spans="3:13" ht="12.75"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89"/>
    </row>
    <row r="352" spans="3:13" ht="12.75"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89"/>
    </row>
    <row r="353" spans="3:13" ht="12.75"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89"/>
    </row>
    <row r="354" spans="3:13" ht="12.75"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89"/>
    </row>
    <row r="355" spans="3:13" ht="12.75"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89"/>
    </row>
    <row r="356" spans="3:13" ht="12.75"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89"/>
    </row>
    <row r="357" spans="3:13" ht="12.75"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89"/>
    </row>
    <row r="358" spans="3:13" ht="12.75"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89"/>
    </row>
    <row r="359" spans="3:13" ht="12.75"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89"/>
    </row>
    <row r="360" spans="3:13" ht="12.75"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89"/>
    </row>
    <row r="361" spans="3:13" ht="12.75"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89"/>
    </row>
    <row r="362" spans="3:13" ht="12.75"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89"/>
    </row>
    <row r="363" spans="3:13" ht="12.75"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89"/>
    </row>
    <row r="364" spans="3:13" ht="12.75"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89"/>
    </row>
    <row r="365" spans="3:13" ht="12.75"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89"/>
    </row>
    <row r="366" spans="3:13" ht="12.75"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89"/>
    </row>
    <row r="367" spans="3:13" ht="12.75"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89"/>
    </row>
    <row r="368" spans="3:13" ht="12.75"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89"/>
    </row>
    <row r="369" spans="3:13" ht="12.75"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89"/>
    </row>
    <row r="370" spans="3:13" ht="12.75"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89"/>
    </row>
    <row r="371" spans="3:13" ht="12.75"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89"/>
    </row>
    <row r="372" spans="3:13" ht="12.75"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89"/>
    </row>
    <row r="373" spans="3:13" ht="12.75"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89"/>
    </row>
    <row r="374" spans="3:13" ht="12.75"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89"/>
    </row>
    <row r="375" spans="3:13" ht="12.75"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89"/>
    </row>
    <row r="376" spans="3:13" ht="12.75"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89"/>
    </row>
    <row r="377" spans="3:13" ht="12.75"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89"/>
    </row>
    <row r="378" spans="3:13" ht="12.75"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89"/>
    </row>
    <row r="379" spans="3:13" ht="12.75"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89"/>
    </row>
    <row r="380" spans="3:13" ht="12.75"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89"/>
    </row>
    <row r="381" spans="3:13" ht="12.75"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89"/>
    </row>
    <row r="382" spans="3:13" ht="12.75"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89"/>
    </row>
    <row r="383" spans="3:13" ht="12.75"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89"/>
    </row>
    <row r="384" spans="3:13" ht="12.75"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89"/>
    </row>
    <row r="385" spans="3:13" ht="12.75"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89"/>
    </row>
    <row r="386" spans="3:13" ht="12.75"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89"/>
    </row>
    <row r="387" spans="3:13" ht="12.75"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89"/>
    </row>
    <row r="388" spans="3:13" ht="12.75"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89"/>
    </row>
    <row r="389" spans="3:13" ht="12.75"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89"/>
    </row>
    <row r="390" spans="3:13" ht="12.75"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89"/>
    </row>
    <row r="391" spans="3:13" ht="12.75"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89"/>
    </row>
    <row r="392" spans="3:13" ht="12.75"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89"/>
    </row>
    <row r="393" spans="3:13" ht="12.75"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89"/>
    </row>
    <row r="394" spans="3:13" ht="12.75"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89"/>
    </row>
    <row r="395" spans="3:13" ht="12.75"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89"/>
    </row>
    <row r="396" spans="3:13" ht="12.75"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89"/>
    </row>
    <row r="397" spans="3:13" ht="12.75"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89"/>
    </row>
    <row r="398" spans="3:13" ht="12.75"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89"/>
    </row>
    <row r="399" spans="3:13" ht="12.75"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89"/>
    </row>
    <row r="400" spans="3:13" ht="12.75"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89"/>
    </row>
    <row r="401" spans="3:13" ht="12.75"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89"/>
    </row>
    <row r="402" spans="3:13" ht="12.75"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89"/>
    </row>
    <row r="403" spans="3:13" ht="12.75"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89"/>
    </row>
    <row r="404" spans="3:13" ht="12.75"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89"/>
    </row>
    <row r="405" spans="3:13" ht="12.75"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89"/>
    </row>
    <row r="406" spans="3:13" ht="12.75"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89"/>
    </row>
    <row r="407" spans="3:13" ht="12.75"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89"/>
    </row>
    <row r="408" spans="3:13" ht="12.75"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89"/>
    </row>
    <row r="409" spans="3:13" ht="12.75"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89"/>
    </row>
    <row r="410" spans="3:13" ht="12.75"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89"/>
    </row>
    <row r="411" spans="3:13" ht="12.75"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89"/>
    </row>
    <row r="412" spans="3:13" ht="12.75"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89"/>
    </row>
    <row r="413" spans="3:13" ht="12.75"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89"/>
    </row>
    <row r="414" spans="3:13" ht="12.75"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89"/>
    </row>
    <row r="415" spans="3:13" ht="12.75"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89"/>
    </row>
    <row r="416" spans="3:13" ht="12.75"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89"/>
    </row>
    <row r="417" spans="3:13" ht="12.75"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89"/>
    </row>
    <row r="418" spans="3:13" ht="12.75"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89"/>
    </row>
    <row r="419" spans="3:13" ht="12.75"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89"/>
    </row>
    <row r="420" spans="3:13" ht="12.75"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89"/>
    </row>
    <row r="421" spans="3:13" ht="12.75"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89"/>
    </row>
    <row r="422" spans="3:13" ht="12.75"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89"/>
    </row>
    <row r="423" spans="3:13" ht="12.75"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89"/>
    </row>
    <row r="424" spans="3:13" ht="12.75"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89"/>
    </row>
    <row r="425" spans="3:13" ht="12.75"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89"/>
    </row>
    <row r="426" spans="3:13" ht="12.75"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89"/>
    </row>
    <row r="427" spans="3:13" ht="12.75"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89"/>
    </row>
    <row r="428" spans="3:13" ht="12.75"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89"/>
    </row>
    <row r="429" spans="3:13" ht="12.75"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89"/>
    </row>
    <row r="430" spans="3:13" ht="12.75"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89"/>
    </row>
    <row r="431" spans="3:13" ht="12.75"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89"/>
    </row>
    <row r="432" spans="3:13" ht="12.75"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89"/>
    </row>
    <row r="433" spans="3:13" ht="12.75"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89"/>
    </row>
    <row r="434" spans="3:13" ht="12.75"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89"/>
    </row>
    <row r="435" spans="3:13" ht="12.75"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89"/>
    </row>
    <row r="436" spans="3:13" ht="12.75"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89"/>
    </row>
    <row r="437" spans="3:13" ht="12.75"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89"/>
    </row>
    <row r="438" spans="3:13" ht="12.75"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89"/>
    </row>
    <row r="439" spans="3:13" ht="12.75"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89"/>
    </row>
    <row r="440" spans="3:13" ht="12.75"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89"/>
    </row>
    <row r="441" spans="3:13" ht="12.75"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89"/>
    </row>
    <row r="442" spans="3:13" ht="12.75"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89"/>
    </row>
    <row r="443" spans="3:13" ht="12.75"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89"/>
    </row>
    <row r="444" spans="3:13" ht="12.75"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89"/>
    </row>
    <row r="445" spans="3:13" ht="12.75"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89"/>
    </row>
    <row r="446" spans="3:13" ht="12.75"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89"/>
    </row>
    <row r="447" spans="3:13" ht="12.75"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89"/>
    </row>
    <row r="448" spans="3:13" ht="12.75"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89"/>
    </row>
    <row r="449" spans="3:13" ht="12.75"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89"/>
    </row>
    <row r="450" spans="3:13" ht="12.75"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89"/>
    </row>
    <row r="451" spans="3:13" ht="12.75"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89"/>
    </row>
    <row r="452" spans="3:13" ht="12.75"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89"/>
    </row>
    <row r="453" spans="3:13" ht="12.75"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89"/>
    </row>
    <row r="454" spans="3:13" ht="12.75"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89"/>
    </row>
    <row r="455" spans="3:13" ht="12.75"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89"/>
    </row>
    <row r="456" spans="3:13" ht="12.75"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89"/>
    </row>
    <row r="457" spans="3:13" ht="12.75"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89"/>
    </row>
    <row r="458" spans="3:13" ht="12.75"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89"/>
    </row>
    <row r="459" spans="3:13" ht="12.75"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89"/>
    </row>
    <row r="460" spans="3:13" ht="12.75"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89"/>
    </row>
    <row r="461" spans="3:13" ht="12.75"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89"/>
    </row>
    <row r="462" spans="3:13" ht="12.75"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89"/>
    </row>
    <row r="463" spans="3:13" ht="12.75"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89"/>
    </row>
    <row r="464" spans="3:13" ht="12.75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89"/>
    </row>
    <row r="465" spans="3:13" ht="12.7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89"/>
    </row>
    <row r="466" spans="3:13" ht="12.7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89"/>
    </row>
    <row r="467" spans="3:13" ht="12.7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89"/>
    </row>
    <row r="468" spans="3:13" ht="12.7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89"/>
    </row>
    <row r="469" spans="3:13" ht="12.7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89"/>
    </row>
    <row r="470" spans="3:13" ht="12.7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89"/>
    </row>
    <row r="471" spans="3:13" ht="12.7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89"/>
    </row>
    <row r="472" spans="3:13" ht="12.7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89"/>
    </row>
    <row r="473" spans="3:13" ht="12.7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89"/>
    </row>
    <row r="474" spans="3:13" ht="12.7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89"/>
    </row>
    <row r="475" spans="3:13" ht="12.7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89"/>
    </row>
    <row r="476" spans="3:13" ht="12.7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89"/>
    </row>
    <row r="477" spans="3:13" ht="12.7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89"/>
    </row>
    <row r="478" spans="3:13" ht="12.7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89"/>
    </row>
    <row r="479" spans="3:13" ht="12.7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89"/>
    </row>
    <row r="480" spans="3:13" ht="12.7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89"/>
    </row>
    <row r="481" spans="3:13" ht="12.7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89"/>
    </row>
    <row r="482" spans="3:13" ht="12.7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89"/>
    </row>
    <row r="483" spans="3:13" ht="12.75"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89"/>
    </row>
    <row r="484" spans="3:13" ht="12.75"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89"/>
    </row>
    <row r="485" spans="3:13" ht="12.75"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89"/>
    </row>
    <row r="486" spans="3:13" ht="12.75"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89"/>
    </row>
    <row r="487" spans="3:13" ht="12.75"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89"/>
    </row>
    <row r="488" spans="3:13" ht="12.75"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89"/>
    </row>
    <row r="489" spans="3:13" ht="12.75"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89"/>
    </row>
    <row r="490" spans="3:13" ht="12.75"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89"/>
    </row>
    <row r="491" spans="3:13" ht="12.75"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89"/>
    </row>
    <row r="492" spans="3:13" ht="12.75"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89"/>
    </row>
    <row r="493" spans="3:13" ht="12.75"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89"/>
    </row>
    <row r="494" spans="3:13" ht="12.75"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89"/>
    </row>
    <row r="495" spans="3:13" ht="12.75"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89"/>
    </row>
    <row r="496" spans="3:13" ht="12.75"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89"/>
    </row>
    <row r="497" spans="3:13" ht="12.75"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89"/>
    </row>
    <row r="498" spans="3:13" ht="12.75"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89"/>
    </row>
    <row r="499" spans="3:13" ht="12.75"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89"/>
    </row>
    <row r="500" spans="3:13" ht="12.75"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89"/>
    </row>
    <row r="501" spans="3:13" ht="12.75"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89"/>
    </row>
    <row r="502" spans="3:13" ht="12.75"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89"/>
    </row>
    <row r="503" spans="3:13" ht="12.75"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89"/>
    </row>
    <row r="504" spans="3:13" ht="12.75"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89"/>
    </row>
    <row r="505" spans="3:13" ht="12.75"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89"/>
    </row>
    <row r="506" spans="3:13" ht="12.75"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89"/>
    </row>
    <row r="507" spans="3:13" ht="12.75"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89"/>
    </row>
    <row r="508" spans="3:13" ht="12.75"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89"/>
    </row>
    <row r="509" spans="3:13" ht="12.75"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89"/>
    </row>
    <row r="510" spans="3:13" ht="12.75"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89"/>
    </row>
    <row r="511" spans="3:13" ht="12.75"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89"/>
    </row>
    <row r="512" spans="3:13" ht="12.75"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89"/>
    </row>
    <row r="513" spans="3:13" ht="12.75"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89"/>
    </row>
    <row r="514" spans="3:13" ht="12.75"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89"/>
    </row>
    <row r="515" spans="3:13" ht="12.75"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89"/>
    </row>
    <row r="516" spans="3:13" ht="12.75"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89"/>
    </row>
    <row r="517" spans="3:13" ht="12.75"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89"/>
    </row>
    <row r="518" spans="3:13" ht="12.75"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89"/>
    </row>
    <row r="519" spans="3:13" ht="12.75"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89"/>
    </row>
    <row r="520" spans="3:13" ht="12.75"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89"/>
    </row>
    <row r="521" spans="3:13" ht="12.75"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89"/>
    </row>
    <row r="522" spans="3:13" ht="12.75"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89"/>
    </row>
    <row r="523" spans="3:13" ht="12.75"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89"/>
    </row>
    <row r="524" spans="3:13" ht="12.75"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89"/>
    </row>
    <row r="525" spans="3:13" ht="12.75"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89"/>
    </row>
    <row r="526" spans="3:13" ht="12.75"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89"/>
    </row>
    <row r="527" spans="3:13" ht="12.75"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89"/>
    </row>
    <row r="528" spans="3:13" ht="12.75"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89"/>
    </row>
    <row r="529" spans="3:13" ht="12.75"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89"/>
    </row>
    <row r="530" spans="3:13" ht="12.75"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89"/>
    </row>
    <row r="531" spans="3:13" ht="12.75"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89"/>
    </row>
    <row r="532" spans="3:13" ht="12.75"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89"/>
    </row>
    <row r="533" spans="3:13" ht="12.75"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89"/>
    </row>
    <row r="534" spans="3:13" ht="12.75"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89"/>
    </row>
    <row r="535" spans="3:13" ht="12.75"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89"/>
    </row>
    <row r="536" spans="3:13" ht="12.75"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89"/>
    </row>
    <row r="537" spans="3:13" ht="12.75"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89"/>
    </row>
    <row r="538" spans="3:13" ht="12.75"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89"/>
    </row>
    <row r="539" spans="3:13" ht="12.75"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89"/>
    </row>
    <row r="540" spans="3:13" ht="12.75"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89"/>
    </row>
    <row r="541" spans="3:13" ht="12.75"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89"/>
    </row>
    <row r="542" spans="3:13" ht="12.75"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89"/>
    </row>
    <row r="543" spans="3:13" ht="12.75"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89"/>
    </row>
    <row r="544" spans="3:13" ht="12.75"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89"/>
    </row>
    <row r="545" spans="3:13" ht="12.75"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89"/>
    </row>
    <row r="546" spans="3:13" ht="12.75"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89"/>
    </row>
    <row r="547" spans="3:13" ht="12.75"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89"/>
    </row>
    <row r="548" spans="3:13" ht="12.75"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89"/>
    </row>
    <row r="549" spans="3:13" ht="12.75"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89"/>
    </row>
    <row r="550" spans="3:13" ht="12.75"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89"/>
    </row>
    <row r="551" spans="3:13" ht="12.75"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89"/>
    </row>
    <row r="552" spans="3:13" ht="12.75"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89"/>
    </row>
    <row r="553" spans="3:13" ht="12.75"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89"/>
    </row>
    <row r="554" spans="3:13" ht="12.75"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89"/>
    </row>
    <row r="555" spans="3:13" ht="12.75"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89"/>
    </row>
    <row r="556" spans="3:13" ht="12.75"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89"/>
    </row>
    <row r="557" spans="3:13" ht="12.75"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89"/>
    </row>
    <row r="558" spans="3:13" ht="12.75"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89"/>
    </row>
    <row r="559" spans="3:13" ht="12.75"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89"/>
    </row>
    <row r="560" spans="3:13" ht="12.75"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89"/>
    </row>
    <row r="561" spans="3:13" ht="12.75"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89"/>
    </row>
    <row r="562" spans="3:13" ht="12.75"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89"/>
    </row>
    <row r="563" spans="3:13" ht="12.75"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89"/>
    </row>
    <row r="564" spans="3:13" ht="12.75"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89"/>
    </row>
    <row r="565" spans="3:13" ht="12.75"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89"/>
    </row>
    <row r="566" spans="3:13" ht="12.75"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89"/>
    </row>
    <row r="567" spans="3:13" ht="12.75"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89"/>
    </row>
    <row r="568" spans="3:13" ht="12.75"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89"/>
    </row>
    <row r="569" spans="3:13" ht="12.75"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89"/>
    </row>
    <row r="570" spans="3:13" ht="12.75"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89"/>
    </row>
    <row r="571" spans="3:13" ht="12.75"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89"/>
    </row>
    <row r="572" spans="3:13" ht="12.75"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89"/>
    </row>
    <row r="573" spans="3:13" ht="12.75"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89"/>
    </row>
    <row r="574" spans="3:13" ht="12.75"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89"/>
    </row>
    <row r="575" spans="3:13" ht="12.75"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89"/>
    </row>
    <row r="576" spans="3:13" ht="12.75"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89"/>
    </row>
    <row r="577" spans="3:13" ht="12.75"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89"/>
    </row>
    <row r="578" spans="3:13" ht="12.75"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89"/>
    </row>
    <row r="579" spans="3:13" ht="12.75"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89"/>
    </row>
    <row r="580" spans="3:13" ht="12.75"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89"/>
    </row>
    <row r="581" spans="3:13" ht="12.75"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89"/>
    </row>
    <row r="582" spans="3:13" ht="12.75"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89"/>
    </row>
    <row r="583" spans="3:13" ht="12.75"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89"/>
    </row>
    <row r="584" spans="3:13" ht="12.75"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89"/>
    </row>
    <row r="585" spans="3:13" ht="12.75"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89"/>
    </row>
    <row r="586" spans="3:13" ht="12.75"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89"/>
    </row>
    <row r="587" spans="3:13" ht="12.75"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89"/>
    </row>
    <row r="588" spans="3:13" ht="12.75"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89"/>
    </row>
    <row r="589" spans="3:13" ht="12.75"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89"/>
    </row>
    <row r="590" spans="3:13" ht="12.75"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89"/>
    </row>
    <row r="591" spans="3:13" ht="12.75"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89"/>
    </row>
    <row r="592" spans="3:13" ht="12.75"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89"/>
    </row>
    <row r="593" spans="3:13" ht="12.75"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89"/>
    </row>
    <row r="594" spans="3:13" ht="12.75"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89"/>
    </row>
    <row r="595" spans="3:13" ht="12.75"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89"/>
    </row>
    <row r="596" spans="3:13" ht="12.75"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89"/>
    </row>
    <row r="597" spans="3:13" ht="12.75"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89"/>
    </row>
    <row r="598" spans="3:13" ht="12.75"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89"/>
    </row>
    <row r="599" spans="3:13" ht="12.75"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89"/>
    </row>
    <row r="600" spans="3:13" ht="12.75"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89"/>
    </row>
    <row r="601" spans="3:13" ht="12.75"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89"/>
    </row>
    <row r="602" spans="3:13" ht="12.75"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89"/>
    </row>
    <row r="603" spans="3:13" ht="12.75"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89"/>
    </row>
    <row r="604" spans="3:13" ht="12.75"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89"/>
    </row>
    <row r="605" spans="3:13" ht="12.75"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89"/>
    </row>
    <row r="606" spans="3:13" ht="12.75"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89"/>
    </row>
    <row r="607" spans="3:13" ht="12.75"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89"/>
    </row>
    <row r="608" spans="3:13" ht="12.75"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89"/>
    </row>
    <row r="609" spans="3:13" ht="12.75"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89"/>
    </row>
    <row r="610" spans="3:13" ht="12.75"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89"/>
    </row>
    <row r="611" spans="3:13" ht="12.75"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89"/>
    </row>
    <row r="612" spans="3:13" ht="12.75"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89"/>
    </row>
    <row r="613" spans="3:13" ht="12.75"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89"/>
    </row>
    <row r="614" spans="3:13" ht="12.75"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89"/>
    </row>
    <row r="615" spans="3:13" ht="12.75"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89"/>
    </row>
    <row r="616" spans="3:13" ht="12.75"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89"/>
    </row>
    <row r="617" spans="3:13" ht="12.75"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89"/>
    </row>
    <row r="618" spans="3:13" ht="12.75"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89"/>
    </row>
    <row r="619" spans="3:13" ht="12.75"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89"/>
    </row>
    <row r="620" spans="3:13" ht="12.75"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89"/>
    </row>
    <row r="621" spans="3:13" ht="12.75"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89"/>
    </row>
    <row r="622" spans="3:13" ht="12.75"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89"/>
    </row>
    <row r="623" spans="3:13" ht="12.75"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89"/>
    </row>
    <row r="624" spans="3:13" ht="12.75"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89"/>
    </row>
    <row r="625" spans="3:13" ht="12.75"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89"/>
    </row>
    <row r="626" spans="3:13" ht="12.75"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89"/>
    </row>
    <row r="627" spans="3:13" ht="12.75"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89"/>
    </row>
    <row r="628" spans="3:13" ht="12.75"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89"/>
    </row>
    <row r="629" spans="3:13" ht="12.75"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89"/>
    </row>
    <row r="630" spans="3:13" ht="12.75"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89"/>
    </row>
    <row r="631" spans="3:13" ht="12.75"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89"/>
    </row>
    <row r="632" spans="3:13" ht="12.75"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89"/>
    </row>
    <row r="633" spans="3:13" ht="12.75"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89"/>
    </row>
    <row r="634" spans="3:13" ht="12.75"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89"/>
    </row>
    <row r="635" spans="3:13" ht="12.75"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89"/>
    </row>
    <row r="636" spans="3:13" ht="12.7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89"/>
    </row>
    <row r="637" spans="3:13" ht="12.75"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89"/>
    </row>
    <row r="638" spans="3:13" ht="12.75"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89"/>
    </row>
    <row r="639" spans="3:13" ht="12.75"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89"/>
    </row>
    <row r="640" spans="3:13" ht="12.75"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89"/>
    </row>
    <row r="641" spans="3:13" ht="12.75"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89"/>
    </row>
    <row r="642" spans="3:13" ht="12.75"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89"/>
    </row>
    <row r="643" spans="3:13" ht="12.75"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89"/>
    </row>
    <row r="644" spans="3:13" ht="12.75"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89"/>
    </row>
    <row r="645" spans="3:13" ht="12.75"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89"/>
    </row>
    <row r="646" spans="3:13" ht="12.75"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89"/>
    </row>
    <row r="647" spans="3:13" ht="12.75"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89"/>
    </row>
    <row r="648" spans="3:13" ht="12.75"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89"/>
    </row>
    <row r="649" spans="3:13" ht="12.75"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89"/>
    </row>
    <row r="650" spans="3:13" ht="12.75"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89"/>
    </row>
    <row r="651" spans="3:13" ht="12.75"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89"/>
    </row>
    <row r="652" spans="3:13" ht="12.75"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89"/>
    </row>
    <row r="653" spans="3:13" ht="12.75"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89"/>
    </row>
    <row r="654" spans="3:13" ht="12.75"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89"/>
    </row>
    <row r="655" spans="3:13" ht="12.75"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89"/>
    </row>
    <row r="656" spans="3:13" ht="12.75"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89"/>
    </row>
    <row r="657" spans="3:13" ht="12.75"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89"/>
    </row>
    <row r="658" spans="3:13" ht="12.75"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89"/>
    </row>
    <row r="659" spans="3:13" ht="12.75"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89"/>
    </row>
    <row r="660" spans="3:13" ht="12.75"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89"/>
    </row>
    <row r="661" spans="3:13" ht="12.75"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89"/>
    </row>
    <row r="662" spans="3:13" ht="12.75"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89"/>
    </row>
    <row r="663" spans="3:13" ht="12.75"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89"/>
    </row>
    <row r="664" spans="3:13" ht="12.75"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89"/>
    </row>
    <row r="665" spans="3:13" ht="12.75"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89"/>
    </row>
    <row r="666" spans="3:13" ht="12.75"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89"/>
    </row>
    <row r="667" spans="3:13" ht="12.75"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89"/>
    </row>
    <row r="668" spans="3:13" ht="12.75"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89"/>
    </row>
    <row r="669" spans="3:13" ht="12.75"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89"/>
    </row>
    <row r="670" spans="3:13" ht="12.75"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89"/>
    </row>
    <row r="671" spans="3:13" ht="12.75"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89"/>
    </row>
    <row r="672" spans="3:13" ht="12.75"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89"/>
    </row>
    <row r="673" spans="3:13" ht="12.75"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89"/>
    </row>
    <row r="674" spans="3:13" ht="12.75"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89"/>
    </row>
    <row r="675" spans="3:13" ht="12.75"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89"/>
    </row>
    <row r="676" spans="3:13" ht="12.75"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89"/>
    </row>
    <row r="677" spans="3:13" ht="12.75"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89"/>
    </row>
    <row r="678" spans="3:13" ht="12.75"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89"/>
    </row>
    <row r="679" spans="3:13" ht="12.75"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89"/>
    </row>
    <row r="680" spans="3:13" ht="12.75"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89"/>
    </row>
    <row r="681" spans="3:13" ht="12.75"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89"/>
    </row>
    <row r="682" spans="3:13" ht="12.75"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89"/>
    </row>
    <row r="683" spans="3:13" ht="12.75"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89"/>
    </row>
    <row r="684" spans="3:13" ht="12.75"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89"/>
    </row>
    <row r="685" spans="3:13" ht="12.75"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89"/>
    </row>
    <row r="686" spans="3:13" ht="12.75"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89"/>
    </row>
    <row r="687" spans="3:13" ht="12.75"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89"/>
    </row>
    <row r="688" spans="3:13" ht="12.75"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89"/>
    </row>
    <row r="689" spans="3:13" ht="12.75"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89"/>
    </row>
    <row r="690" spans="3:13" ht="12.75"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89"/>
    </row>
    <row r="691" spans="3:13" ht="12.75"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89"/>
    </row>
    <row r="692" spans="3:13" ht="12.75"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89"/>
    </row>
    <row r="693" spans="3:13" ht="12.75"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89"/>
    </row>
    <row r="694" spans="3:13" ht="12.75"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89"/>
    </row>
    <row r="695" spans="3:13" ht="12.75"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89"/>
    </row>
    <row r="696" spans="3:13" ht="12.75"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89"/>
    </row>
    <row r="697" spans="3:13" ht="12.75"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89"/>
    </row>
    <row r="698" spans="3:13" ht="12.75"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89"/>
    </row>
    <row r="699" spans="3:13" ht="12.75"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89"/>
    </row>
    <row r="700" spans="3:13" ht="12.75"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89"/>
    </row>
    <row r="701" spans="3:13" ht="12.75"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89"/>
    </row>
    <row r="702" spans="3:13" ht="12.75"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89"/>
    </row>
    <row r="703" spans="3:13" ht="12.75"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89"/>
    </row>
    <row r="704" spans="3:13" ht="12.75"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89"/>
    </row>
    <row r="705" spans="3:13" ht="12.75"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89"/>
    </row>
    <row r="706" spans="3:13" ht="12.75"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89"/>
    </row>
    <row r="707" spans="3:13" ht="12.75"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89"/>
    </row>
    <row r="708" spans="3:13" ht="12.75"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89"/>
    </row>
    <row r="709" spans="3:13" ht="12.75"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89"/>
    </row>
    <row r="710" spans="3:13" ht="12.75"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89"/>
    </row>
    <row r="711" spans="3:13" ht="12.75"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89"/>
    </row>
    <row r="712" spans="3:13" ht="12.75"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89"/>
    </row>
    <row r="713" spans="3:13" ht="12.75"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89"/>
    </row>
    <row r="714" spans="3:13" ht="12.75"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89"/>
    </row>
    <row r="715" spans="3:13" ht="12.75"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89"/>
    </row>
    <row r="716" spans="3:13" ht="12.75"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89"/>
    </row>
    <row r="717" spans="3:13" ht="12.75"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89"/>
    </row>
    <row r="718" spans="3:13" ht="12.75"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89"/>
    </row>
    <row r="719" spans="3:13" ht="12.75"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89"/>
    </row>
    <row r="720" spans="3:13" ht="12.75"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89"/>
    </row>
    <row r="721" spans="3:13" ht="12.75"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89"/>
    </row>
    <row r="722" spans="3:13" ht="12.75"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89"/>
    </row>
    <row r="723" spans="3:13" ht="12.75"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89"/>
    </row>
    <row r="724" spans="3:13" ht="12.75"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89"/>
    </row>
    <row r="725" spans="3:13" ht="12.75"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89"/>
    </row>
    <row r="726" spans="3:13" ht="12.75"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89"/>
    </row>
    <row r="727" spans="3:13" ht="12.75"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89"/>
    </row>
    <row r="728" spans="3:13" ht="12.75"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89"/>
    </row>
    <row r="729" spans="3:13" ht="12.75"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89"/>
    </row>
    <row r="730" spans="3:13" ht="12.75"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89"/>
    </row>
    <row r="731" spans="3:13" ht="12.75"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89"/>
    </row>
    <row r="732" spans="3:13" ht="12.75"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89"/>
    </row>
    <row r="733" spans="3:13" ht="12.75"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89"/>
    </row>
    <row r="734" spans="3:13" ht="12.75"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89"/>
    </row>
    <row r="735" spans="3:13" ht="12.75"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89"/>
    </row>
    <row r="736" spans="3:13" ht="12.75"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89"/>
    </row>
    <row r="737" spans="3:13" ht="12.75"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89"/>
    </row>
    <row r="738" spans="3:13" ht="12.75"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89"/>
    </row>
  </sheetData>
  <mergeCells count="7">
    <mergeCell ref="A3:L3"/>
    <mergeCell ref="A1:L1"/>
    <mergeCell ref="A42:I42"/>
    <mergeCell ref="A6:A7"/>
    <mergeCell ref="B6:B7"/>
    <mergeCell ref="C6:C7"/>
    <mergeCell ref="D6:L6"/>
  </mergeCells>
  <printOptions horizontalCentered="1" verticalCentered="1"/>
  <pageMargins left="0.5905511811023623" right="0.5905511811023623" top="1.299212598425197" bottom="0.5511811023622047" header="0.5118110236220472" footer="0.31496062992125984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Aleksander Serafin</cp:lastModifiedBy>
  <cp:lastPrinted>2008-11-13T08:43:52Z</cp:lastPrinted>
  <dcterms:created xsi:type="dcterms:W3CDTF">1998-12-09T13:02:10Z</dcterms:created>
  <dcterms:modified xsi:type="dcterms:W3CDTF">2008-11-18T12:36:42Z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