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05" windowWidth="11340" windowHeight="9120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'Wydatki'!$A$1:$G$669</definedName>
    <definedName name="_xlnm.Print_Titles" localSheetId="0">'Wydatki'!$6:$8</definedName>
  </definedNames>
  <calcPr fullCalcOnLoad="1"/>
</workbook>
</file>

<file path=xl/comments1.xml><?xml version="1.0" encoding="utf-8"?>
<comments xmlns="http://schemas.openxmlformats.org/spreadsheetml/2006/main">
  <authors>
    <author>Piotr Nienartowicz</author>
    <author>Barbara Czyszczoń</author>
  </authors>
  <commentList>
    <comment ref="E458" authorId="0">
      <text>
        <r>
          <rPr>
            <b/>
            <sz val="8"/>
            <rFont val="Tahoma"/>
            <family val="0"/>
          </rPr>
          <t xml:space="preserve">SP 600, ZSO Rudy 600, ZSOiT 600, UM 3.200
</t>
        </r>
        <r>
          <rPr>
            <sz val="8"/>
            <rFont val="Tahoma"/>
            <family val="0"/>
          </rPr>
          <t xml:space="preserve">
</t>
        </r>
      </text>
    </comment>
    <comment ref="F458" authorId="0">
      <text>
        <r>
          <rPr>
            <b/>
            <sz val="8"/>
            <rFont val="Tahoma"/>
            <family val="0"/>
          </rPr>
          <t xml:space="preserve">SP 570, ZSO Rudy 600, ZSOiT 600, UM 2.960
</t>
        </r>
        <r>
          <rPr>
            <sz val="8"/>
            <rFont val="Tahoma"/>
            <family val="0"/>
          </rPr>
          <t xml:space="preserve">
</t>
        </r>
      </text>
    </comment>
    <comment ref="E548" authorId="0">
      <text>
        <r>
          <rPr>
            <b/>
            <sz val="8"/>
            <rFont val="Tahoma"/>
            <family val="0"/>
          </rPr>
          <t>SP 3 103,80 ZSO Rudy 4.970, ZSOiT 4200, MOPS 72.505,58  UM 676,20</t>
        </r>
        <r>
          <rPr>
            <sz val="8"/>
            <rFont val="Tahoma"/>
            <family val="0"/>
          </rPr>
          <t xml:space="preserve">
</t>
        </r>
      </text>
    </comment>
    <comment ref="F548" authorId="0">
      <text>
        <r>
          <rPr>
            <b/>
            <sz val="8"/>
            <rFont val="Tahoma"/>
            <family val="0"/>
          </rPr>
          <t>SP 3.103,80, ZSO Rudy 4.970, ZSOiT 3.836,72, MOPS 70.608,72, UM 0</t>
        </r>
        <r>
          <rPr>
            <sz val="8"/>
            <rFont val="Tahoma"/>
            <family val="0"/>
          </rPr>
          <t xml:space="preserve">
</t>
        </r>
      </text>
    </comment>
    <comment ref="E484" authorId="1">
      <text>
        <r>
          <rPr>
            <b/>
            <sz val="8"/>
            <rFont val="Tahoma"/>
            <family val="0"/>
          </rPr>
          <t>w tym MOPS 13.172, 52, 
UM § 2910 - 9.027,23, § 4560 - 400 zł</t>
        </r>
      </text>
    </comment>
    <comment ref="F484" authorId="1">
      <text>
        <r>
          <rPr>
            <b/>
            <sz val="8"/>
            <rFont val="Tahoma"/>
            <family val="0"/>
          </rPr>
          <t>w tym MOPS 13.042,52 zł
UM § 2910 -9.026,36 § 4560 - 400 zł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<sst xmlns="http://schemas.openxmlformats.org/spreadsheetml/2006/main" count="653" uniqueCount="319">
  <si>
    <t>Dział</t>
  </si>
  <si>
    <t>1.</t>
  </si>
  <si>
    <t>2.</t>
  </si>
  <si>
    <t>Leśnictwo</t>
  </si>
  <si>
    <t>3.</t>
  </si>
  <si>
    <t>Gospodarka mieszkaniowa</t>
  </si>
  <si>
    <t>Działalność usługowa</t>
  </si>
  <si>
    <t>5.</t>
  </si>
  <si>
    <t>Administracja publiczna</t>
  </si>
  <si>
    <t>6.</t>
  </si>
  <si>
    <t>10.</t>
  </si>
  <si>
    <t>Oświata i wychowanie</t>
  </si>
  <si>
    <t>Ochrona zdrowia</t>
  </si>
  <si>
    <t>Edukacyjna opieka wychowawcza</t>
  </si>
  <si>
    <t>14.</t>
  </si>
  <si>
    <t>Gospodarka komunalna i ochrona środowiska</t>
  </si>
  <si>
    <t xml:space="preserve">Lp. </t>
  </si>
  <si>
    <t>Rolnictwo i łowiectwo</t>
  </si>
  <si>
    <t>Rozdział</t>
  </si>
  <si>
    <t>Nazwa</t>
  </si>
  <si>
    <t>Wydatki bieżące:</t>
  </si>
  <si>
    <t>Izby Rolnicze</t>
  </si>
  <si>
    <t>Pozostała działalność</t>
  </si>
  <si>
    <t>Gospodarka leśna</t>
  </si>
  <si>
    <t>* Wydatki bieżące:</t>
  </si>
  <si>
    <t>Transport i łączność</t>
  </si>
  <si>
    <t>Drogi publiczne gminne</t>
  </si>
  <si>
    <t xml:space="preserve">1. Diety dla radnych </t>
  </si>
  <si>
    <t>2. Pozostałe wydatki</t>
  </si>
  <si>
    <t>* Wydatki bieżące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</si>
  <si>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</si>
  <si>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</si>
  <si>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</si>
  <si>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</si>
  <si>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</si>
  <si>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</si>
  <si>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1. Świadczenia społeczne</t>
  </si>
  <si>
    <t>Ośrodki pomocy społecznej</t>
  </si>
  <si>
    <t>15.</t>
  </si>
  <si>
    <t>Oczyszczanie miast i wsi</t>
  </si>
  <si>
    <t>Oświetlenie ulic, placów i dróg</t>
  </si>
  <si>
    <t>* Wydatki majątkowe:</t>
  </si>
  <si>
    <t>Biblioteki</t>
  </si>
  <si>
    <t>17.</t>
  </si>
  <si>
    <t>Kultura fizyczna i sport</t>
  </si>
  <si>
    <t>Kultura i ochrona dziedzictwa narodowego</t>
  </si>
  <si>
    <t>RAZEM WYDATKI</t>
  </si>
  <si>
    <t>Szkoły podstawowe</t>
  </si>
  <si>
    <t>Dowożenie uczniów do szkół</t>
  </si>
  <si>
    <t>Gospodarka gruntami i nieruchomościami</t>
  </si>
  <si>
    <t>Pomoc społeczna</t>
  </si>
  <si>
    <t>Bezpieczeństwo publiczne i ochrona przeciwpożarowa</t>
  </si>
  <si>
    <t>1. Wynagrodzenia i pochodne od wynagrodzeń</t>
  </si>
  <si>
    <t>Dokształcanie i doskonalenie nauczycieli</t>
  </si>
  <si>
    <t>1. Pozostałe wydatki</t>
  </si>
  <si>
    <t>*Wydatki bieżące:</t>
  </si>
  <si>
    <t>Opracowania geodezyjne i kartograficzne</t>
  </si>
  <si>
    <t>Utrzymanie zieleni w miastach i gminach</t>
  </si>
  <si>
    <t>Domy i ośrodki kultury, świetlice i kluby</t>
  </si>
  <si>
    <t>Zał.Nr......do</t>
  </si>
  <si>
    <t>Szkoły zawodowe</t>
  </si>
  <si>
    <t>Komendy wojewódzkie Policji</t>
  </si>
  <si>
    <t>*Wydatki majątkowe:</t>
  </si>
  <si>
    <t>Spółki wodne</t>
  </si>
  <si>
    <t>* Wydatki majątkowe</t>
  </si>
  <si>
    <t xml:space="preserve">1. Wynagrodzenia i pochodne od wynagrodzeń </t>
  </si>
  <si>
    <t>Przedszkole Nr 1 w Kuźni Raciborskiej</t>
  </si>
  <si>
    <t>Przedszkole Nr 2 w Kuźni Raciborskiej</t>
  </si>
  <si>
    <t>Gimnazjum w Kuźni Raciborskiej</t>
  </si>
  <si>
    <t>01009</t>
  </si>
  <si>
    <t>010</t>
  </si>
  <si>
    <t>Infrastruktura wodociągowa i sanitacyjna wsi:</t>
  </si>
  <si>
    <t>01010</t>
  </si>
  <si>
    <t>01030</t>
  </si>
  <si>
    <t>01095</t>
  </si>
  <si>
    <t>02001</t>
  </si>
  <si>
    <t>020</t>
  </si>
  <si>
    <t>1. Remonty dróg gminnych</t>
  </si>
  <si>
    <t>1. Wynagrodzenia i pochodne od   wynagrodzeń</t>
  </si>
  <si>
    <t>Rady gmin (miast i miast na prawach powiatu)</t>
  </si>
  <si>
    <t>Urzędy gmin (miast i miast na prawach powiatu)</t>
  </si>
  <si>
    <t>1. Wynagrodzenia i pochodne od  wynagrodzeń</t>
  </si>
  <si>
    <t>Urzędy naczelnych organów władzy państwowej, kontroli i ochrony prawa</t>
  </si>
  <si>
    <t>Urzędy naczelnych organów władzy państwowej, kontroli i ochrony prawa oraz sądownictwa</t>
  </si>
  <si>
    <t>1. Środki na prowadzenie rejestru  wyborców</t>
  </si>
  <si>
    <t>Pobór podatków, opłat i niepodatkowych należności budżetowych</t>
  </si>
  <si>
    <t>Szkoła Podstawowa w miejscowości Kuźnia Raciborska</t>
  </si>
  <si>
    <t>Szkoła Podstawowa w miejscowości Rudy</t>
  </si>
  <si>
    <t>Przedszkola:</t>
  </si>
  <si>
    <t>Gimnazja:</t>
  </si>
  <si>
    <t>Zespoły obsługi ekonomiczno-administracyjnej szkół</t>
  </si>
  <si>
    <t>Składki na ubezpieczenia zdrowotne opłacane za osoby pobierające niektóre świadczenia z pomocy społecznej oraz niektóre świadczenia rodzinne</t>
  </si>
  <si>
    <t>Świetlica ZSO w miejscowości Rudy</t>
  </si>
  <si>
    <t>Świetlica Szkoła Podstawowa w miejscowości Kuźnia Raciborska</t>
  </si>
  <si>
    <t xml:space="preserve">1. Dotacja podmiotowa z budżetu dla   instytucji kultury </t>
  </si>
  <si>
    <t>1. Dotacja podmiotowa z budżetu dla  instytucji kultury</t>
  </si>
  <si>
    <t>Świetlice szkolne:</t>
  </si>
  <si>
    <t>Wydatki majątkowe:</t>
  </si>
  <si>
    <t>92601</t>
  </si>
  <si>
    <t>Obiekty sportowe</t>
  </si>
  <si>
    <t>60004</t>
  </si>
  <si>
    <t>Lokalny transport zbiorowy</t>
  </si>
  <si>
    <t>1. Dotacje dla podmiotów nie zaliczonych do sektora finansów publicznych</t>
  </si>
  <si>
    <t>1. Za wyłączenie gruntów z produkcji  leśnej</t>
  </si>
  <si>
    <t>85202</t>
  </si>
  <si>
    <t>Domy pomocy społecznej</t>
  </si>
  <si>
    <t>85195</t>
  </si>
  <si>
    <t>1. Wydatki związane z opłatami za pobyt osób w domach pomocy społecznej</t>
  </si>
  <si>
    <t>Plan po zmianach</t>
  </si>
  <si>
    <t>Wykonanie</t>
  </si>
  <si>
    <t>%</t>
  </si>
  <si>
    <t>75075</t>
  </si>
  <si>
    <t>Promocja jednostek samorządu terytorialnego</t>
  </si>
  <si>
    <t>3. Pozostałe wydatki</t>
  </si>
  <si>
    <t>Zasiłki i pomoc w naturze oraz składki na ubezpieczenia emerytalne i rentowe</t>
  </si>
  <si>
    <t>część opisowa</t>
  </si>
  <si>
    <t>cześć opisowa</t>
  </si>
  <si>
    <t>85415</t>
  </si>
  <si>
    <t>Pomoc materialna dla uczniów</t>
  </si>
  <si>
    <t>85213</t>
  </si>
  <si>
    <t>Na pozostałe wydatki związane z utrzymaniem Urzędu Miejskiego składały się m.in. wydatki na: zakup energii, opału, wody, materiałów biurowych, opłaty za rozmowy telefoniczne, opłaty pocztowe.</t>
  </si>
  <si>
    <t>Obsługa papierów wartościowych, kredytów i pożyczek jednostek samorządu terytorialnego</t>
  </si>
  <si>
    <t>1. Odsetki od pożyczek i kredytów</t>
  </si>
  <si>
    <t>Świetlica ZSOiT w  miejscowości Kuźnia Raciborska:</t>
  </si>
  <si>
    <t>71004</t>
  </si>
  <si>
    <t>Plany zagospodarowania przestrzennego</t>
  </si>
  <si>
    <t>85412</t>
  </si>
  <si>
    <t>85121</t>
  </si>
  <si>
    <t>Lecznictwo ambulatoryjne</t>
  </si>
  <si>
    <t>Świadczenia rodzinne, zaliczka alimentacyjna oraz składki na ubezpieczenia emerytalne i rentowe z ubezpieczenia społecznego</t>
  </si>
  <si>
    <t>Kolonie i obozy oraz inne formy wypoczynku dzieci i młodzieży szkolnej, a także szkolenia młodzieży</t>
  </si>
  <si>
    <t>60013</t>
  </si>
  <si>
    <t>Drogi publiczne wojewódzkie</t>
  </si>
  <si>
    <t>Część opisowa</t>
  </si>
  <si>
    <t>60014</t>
  </si>
  <si>
    <t>Drogi publiczne powiatowe</t>
  </si>
  <si>
    <t>85153</t>
  </si>
  <si>
    <t>Zwalczanie narkomanii</t>
  </si>
  <si>
    <t>90020</t>
  </si>
  <si>
    <t>1. Diety dla sołtysów za udział w  sesjach Rady Miejskiej</t>
  </si>
  <si>
    <t>85228</t>
  </si>
  <si>
    <t>Usługi opiekuńcze i specjalistyczne usługi opiekuńcze</t>
  </si>
  <si>
    <t>Rezerwy ogólne i celowe</t>
  </si>
  <si>
    <t>Różne rozliczenia</t>
  </si>
  <si>
    <t>1. Rezerwa ogólna</t>
  </si>
  <si>
    <t xml:space="preserve">2. Pozostałe wydatki na utrzymanie     Ośrodka </t>
  </si>
  <si>
    <t xml:space="preserve">wg działów i rozdziałów </t>
  </si>
  <si>
    <t xml:space="preserve">1. Dotacja z budżetu dla Miasta Rybnik do przewozów  pasażerskich </t>
  </si>
  <si>
    <t>2. Wymiana uszkodzonego i uzupełnienie brakującego oznakowania pionowego dróg gminnych wraz z oznakowaniem poziomym</t>
  </si>
  <si>
    <t>Urzędy wojewódzkie</t>
  </si>
  <si>
    <t>5. Pozostałe wydatki (wydatki do dyspozycji jednostek pomocniczych)</t>
  </si>
  <si>
    <t>2. Pozostałe wydatki:</t>
  </si>
  <si>
    <t>w tym (podział na placówki oświatowe):</t>
  </si>
  <si>
    <t>1.Budowa hali sportowej wraz z łącznikiem do istniejącego budynku ZSO w Rudach wraz z zapleczem</t>
  </si>
  <si>
    <t>Wpływy i wydatki związane  z gromadzeniem środków z opłat produktowych</t>
  </si>
  <si>
    <t>19.</t>
  </si>
  <si>
    <t>Dochody od osób prawnych, od osób fizycznych i od innych jednostek nieposiadających osobowości prawnej oraz wydatki związane z ich poborem</t>
  </si>
  <si>
    <t>Przedszkole w miejscowości Rudy</t>
  </si>
  <si>
    <t>Przedszkole w miejscowości Turze:</t>
  </si>
  <si>
    <t>Gimnazjum w miejscowości Rudy</t>
  </si>
  <si>
    <t>1. Za zajęcie pasa drogowego</t>
  </si>
  <si>
    <t>2. Współpraca z gminami partnerskimi</t>
  </si>
  <si>
    <t>3. Składka na rzecz stowarzyszeń, do których należy gmina</t>
  </si>
  <si>
    <t>4. Inne zadania</t>
  </si>
  <si>
    <t>2. Wynagrodzenie i pochodne od wynagrodzeń (wynagrodzenia z tytułu umów zleceń)</t>
  </si>
  <si>
    <t>2. Rezerwa celowa na wydatki do dyspozycji jednostek pomocniczych</t>
  </si>
  <si>
    <t>2. Dotacja celowa dla Powiatu Raciborskiego</t>
  </si>
  <si>
    <t>1. Dotacje celowe dla podmiotów nie zaliczonych do sektora finansów publicznych</t>
  </si>
  <si>
    <t>2. Świadczenia społeczne</t>
  </si>
  <si>
    <t>Gospodarka ściekowa i ochrona wód</t>
  </si>
  <si>
    <t>2. Pozostałe wydatki - dotyczące bezdomnych zwierząt</t>
  </si>
  <si>
    <t>2. Utrzymanie drzewostanu usytuowanego na terenach Gminy Kuźnia Raciborska</t>
  </si>
  <si>
    <t>2. Różne opłaty i składki</t>
  </si>
  <si>
    <t>3. Utrzymanie obiektu ul. Jagodowa 15 w Kuźni  Raciborskiej</t>
  </si>
  <si>
    <t>Cmentarze</t>
  </si>
  <si>
    <t>3. Pozostałe wydatki (Wydatki do dyspozycji jednostek pomocniczych)</t>
  </si>
  <si>
    <t xml:space="preserve">2. Pozostałe wydatki </t>
  </si>
  <si>
    <t xml:space="preserve">2. Pozostałe wydatki       </t>
  </si>
  <si>
    <t>2. Wynagrodzenia i pochodne od wynagrodzeń - umowa zlecenie za przeprowadzenie wywiadów u osób ubiegających się o przyznanie dodatku mieszkaniowego</t>
  </si>
  <si>
    <t>1. Wynagrodzenia i pochodne od wynagrodzeń (składki na ubezpieczenia zdrowotne)    Opłacono składki na ubezpieczenia zdrowotne od osób pobierających zasiłki stałe z pomocy społecznej oraz niektóre świadczenia rodzinne</t>
  </si>
  <si>
    <t>1. Dotacja celowa z budżetu gminy dla Miejskiej Spółki Wodnej w Kuźni Raciborskiej - utrzymanie i konserwacja urządzeń melioracji szczególnej</t>
  </si>
  <si>
    <t xml:space="preserve">1. Remont  hydrantów </t>
  </si>
  <si>
    <t>2. Zakup usług komunikacyjnych od PKS Racibórz</t>
  </si>
  <si>
    <t>1. Pozostałe wydatki                                                  (Wydatki związane ze zwrotem podatku akcyzowego zawartego w cenie oleju napędowego wykorzystywanego do produkcji rolnej przez producentów rolnych województwa śląskiego oraz na pokrycie kosztów postępowania w sprawie jego zwrotu poniesionych przez gminy)</t>
  </si>
  <si>
    <r>
      <t>*</t>
    </r>
    <r>
      <rPr>
        <sz val="10"/>
        <rFont val="Arial CE"/>
        <family val="2"/>
      </rPr>
      <t>Wydatki bieżące:</t>
    </r>
  </si>
  <si>
    <t>3. Remonty obiektów mostowych w ciągu dróg gminnych</t>
  </si>
  <si>
    <t>4.</t>
  </si>
  <si>
    <t>7.</t>
  </si>
  <si>
    <t>1. Dotacja na rekompensatę pieniężną dla policjantów za czas służby przekraczający normę określoną w art. 33 ust.2 ustawy o policji (wpłata na Fundusz Wsparcia Policji)</t>
  </si>
  <si>
    <t xml:space="preserve">2. Na utrzymanie jednostek ochotniczych straży pożarnych </t>
  </si>
  <si>
    <t>6. Pozostałe wydatki (Wydatki do dyspozycji jednostek pomocniczych)</t>
  </si>
  <si>
    <t>8.</t>
  </si>
  <si>
    <t>2. Doposażenie magazynu przeciwpowodziowego</t>
  </si>
  <si>
    <t>4. Konserwacja systemu alarmowych</t>
  </si>
  <si>
    <t>1. Wynagrodzenia i pochodne od wynagrodzeń (wynagrodzenia agencyjno-prowizyjne - inkaso)</t>
  </si>
  <si>
    <t>9.</t>
  </si>
  <si>
    <t>11.</t>
  </si>
  <si>
    <t>3. Rezerwa celowa na realizację zadań własnych z zakresu zarządzania kryzysowego</t>
  </si>
  <si>
    <t>2. Wynagrodzenia i pochodne od wynagrodzeń</t>
  </si>
  <si>
    <t>2. Dotacja podmiotowa z budżetu dla niepublicznej jednostki systemu oświaty</t>
  </si>
  <si>
    <t>Stołówki szkolne</t>
  </si>
  <si>
    <t>Stołówka Szkoły Podstawowej w Kuźni Raciborskiej</t>
  </si>
  <si>
    <t>Stołówka Zespołu Szkół Ogólnokształcących w Rudach</t>
  </si>
  <si>
    <t>Stołówka Zespołu Szkół Ogólnokształcących i Technicznych w Kuźni Raciborskiej</t>
  </si>
  <si>
    <t>2. Odpis na ZFŚS</t>
  </si>
  <si>
    <t>4. Pozostałe wydatki (realizacja Programu Socrates-Comenius)</t>
  </si>
  <si>
    <t>12.</t>
  </si>
  <si>
    <t>13.</t>
  </si>
  <si>
    <t>1. Wydatki na objęcie dodatkowych udziałów Gminnego Przedsiębiorstwa Wodociągów i Kanalizacji sp. z o.o. z siedzibą w Kuźni Raciborskiej</t>
  </si>
  <si>
    <t>3. Pozostałe wydatki (Wydatki do dyspozycji jednostek pomocniczych</t>
  </si>
  <si>
    <t>2. Zakup usług pozostałych (utylizacja  padliny)</t>
  </si>
  <si>
    <t>16.</t>
  </si>
  <si>
    <t>2. Pozostałe wydatki ( Wydatki do dyspozycji jednostek pomocniczych)</t>
  </si>
  <si>
    <t>1. Wynagrodzenia i pochodne od wynagrodzeń (dot. Programu "Kapitał Ludzki")</t>
  </si>
  <si>
    <t>2. Pozostałe wydatki (dot. Programu "Kapitał Ludzki"</t>
  </si>
  <si>
    <t>6. Pozostałe wydatki</t>
  </si>
  <si>
    <t>7. Pozostałe wydatki (Wydatki do dyspozycji jednostek pomocniczych</t>
  </si>
  <si>
    <t>5. Wynagrodzenia i pochodne od wynagrodzeń (składki na ubezpieczenia społeczne) - dot. podopiecznych</t>
  </si>
  <si>
    <t>1. Dotacja podmiotowa z budżetu dla niepublicznej jednostki systemu oświaty</t>
  </si>
  <si>
    <t>WYKONANIE WYDATKÓW BUDŻETOWYCH ZA 2009 r.</t>
  </si>
  <si>
    <t>1. Wykonanie placu zabaw w Rudzie Kozielskiej</t>
  </si>
  <si>
    <t>1. Zakup i montaż masztu dla fotoradaru w ciągu drogi wojewódzkiej Nr 425 (ul. Raciborska) w miejscowości Ruda Kozielska na gruntach użyczonych</t>
  </si>
  <si>
    <t>1. Wymiana wiaty przystankowej na terenie użyczonym, ul. Rogera w miejscowości Rudy</t>
  </si>
  <si>
    <t>2. Pomoc finansowa dla Powiatu Raciborskiego udzielana w formie dotacji celowej na remont nawierzchni drogi powiatowej nr 3509S ul. Gliwicka w miejscowości Siedliska</t>
  </si>
  <si>
    <t>4. Remont chodnika przy ul. Moniuszki w Kuźni Raciborskiej</t>
  </si>
  <si>
    <t>5. Remont chodnika w ciągu drogi gminnej - ul. Kościuszki w Kuźni Raciborskiej</t>
  </si>
  <si>
    <t>6. Zakup i montaż tabliczek z nazwami ulic na terenie gminy Kuźnia Raciborska</t>
  </si>
  <si>
    <t>7. Opracowanie systemu referencyjnego dla dróg gminnych</t>
  </si>
  <si>
    <t>8. Pozostałe wydatki</t>
  </si>
  <si>
    <t>1. Remont nawierzchni drogi gminnej - ul. Biały Dwór w miejscowości Rudy</t>
  </si>
  <si>
    <t>2. Wykonanie chodnika - dojście do Ośrodka Zdrowia w Kuźni Raciborskiej</t>
  </si>
  <si>
    <t>3. Modernizacja ulicy Polnej w Jankowicach</t>
  </si>
  <si>
    <t>5. Modernizacja układu komunikacyjnego centrum miasta Kuźnia Raciborska w obrębie ulic Świerczewskiego i Działkowców</t>
  </si>
  <si>
    <t>4. Południowo-Zachodni Szlak Cystersów (w tym na wykonanie prac projektowych związanych z wykonaniem zadania)</t>
  </si>
  <si>
    <t>1 Wymiana wiaty przystankowej przy ul. Kościelnej w miejscowości Kuźnia Raciborska</t>
  </si>
  <si>
    <t>3. Wymiana wiaty przystankowej przy ul. Arki Bożka w miejscowości Kuźnia Raciborska</t>
  </si>
  <si>
    <t>4. Roboty remontowe na obiekcie gminnym przy ul. Jagodowej w Kuźni Raciborskiej</t>
  </si>
  <si>
    <r>
      <t>1. Dotacja przedmiotowa z budżetu dla zakładu budżetowego - utrzymanie, remonty oraz naprawy 1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 budynków i mieszkań komunalnych</t>
    </r>
  </si>
  <si>
    <t>2. Koszty odbioru dowodów osobistych z Komendy Powiatowej Policji</t>
  </si>
  <si>
    <t>3. Wydatki na zadania związane z akcją kurierską, świadczeniami osobistymi i rzeczowymi na rzecz obrony</t>
  </si>
  <si>
    <t>4. Wydatki na oprawę ksiąg stanu cywilnego</t>
  </si>
  <si>
    <t>2. Pozostałe wydatki na utrzymanie  Urzędu</t>
  </si>
  <si>
    <t>Wybory do Parlamentu Europejskiego</t>
  </si>
  <si>
    <t>1. Zakup kserokopiarki dla Posterunku Policji w Kuźni Raciborskiej (wpłata na Fundusz Wsparcia Policji)</t>
  </si>
  <si>
    <t>2. Zakup przenośnego radaru dla Posterunku Policji w Rudach (wpłata na fundusz Wsparcia Policji)</t>
  </si>
  <si>
    <t>Komendy powiatowe Państwowej Straży Pożarnej</t>
  </si>
  <si>
    <t>1. Pomoc finansowa udzielana w formie dotacji celowej dla Powiatu Raciborskiego na zakup lekkiego samochodu specjalnego ratownictwa technicznego do usuwania skutków poważnych awarii</t>
  </si>
  <si>
    <t>3. Roboty remontowe w OSP Turze</t>
  </si>
  <si>
    <t>1. Wydatki związane z monitoringiem miasta</t>
  </si>
  <si>
    <t>1. Remont schodów oraz zadaszenia nad wejściem do budynku ośrodka zdrowia przy ul. Klasztornej 9b w Kuźni Raciborskiej</t>
  </si>
  <si>
    <t>2. Realizacja programów zdrowotnych</t>
  </si>
  <si>
    <t>1.Termomodernizacja obiektu Szkoły Podstawowej im. Jana Wawrzynka przy ul. Arki Bożka 9 w Kuźni Raciborskiej</t>
  </si>
  <si>
    <t>Szkoła Podstawowa w Kuźni Raciborskiej</t>
  </si>
  <si>
    <t>w tym (podział na placówki oświatowe)</t>
  </si>
  <si>
    <t>3. Pozostałe wydatki w ZSO w Rudach - wykonanie zaleceń Sanepidu</t>
  </si>
  <si>
    <t>2. Opracowanie dokumentacji technicznej, audytu oraz wniosku o dofinansowanie na termomodernizację ZSO przy ul. Rogera 2 w miejscowości Rudy</t>
  </si>
  <si>
    <t>Zespół Szkół Ogólnokształcących w Rudach</t>
  </si>
  <si>
    <t>2.Remont dachu wraz z modernizacją instalacji wentylacji mechanicznej z odzyskiem ciepła w budynku Hali Sportowej przy ZSOiT w Kuźni Raciborskiej przy ul. Piaskowej</t>
  </si>
  <si>
    <t>3. Wykonanie opinii budowlanej dla obiektu ZSOiT przy ul. Piaskowej 28 w Kuźni Raciborskiej</t>
  </si>
  <si>
    <t>Zespół Szkół Ogólnokształcących i Technicznych w Kuźni Raciborskiej</t>
  </si>
  <si>
    <t>Zespół Szkół Ogólnokształcących i Technicznych</t>
  </si>
  <si>
    <t>Przedszkole w Rudach</t>
  </si>
  <si>
    <t>1. Odpis na ZFŚS</t>
  </si>
  <si>
    <t>1. Zakup zmywarki kapturowej dla Przedszkola nr 2 w Kuźni Raciborskiej</t>
  </si>
  <si>
    <t>1. Zakup zmywarki do stołówki szkolnej</t>
  </si>
  <si>
    <t>1. Zakup patelni elektrycznej do stołówki szkolnej</t>
  </si>
  <si>
    <t>1. Zakup patelni elektrycznej do stołówki szkolnej (SP w Kuźni Raciborskiej)</t>
  </si>
  <si>
    <t>2. Zakup zmywarki do stołówki szkolnej</t>
  </si>
  <si>
    <t>Utrzymanie stołówki w Rudach przez UM</t>
  </si>
  <si>
    <t>4. Pozostałe wydatki w ZSO w Rudach - wykonanie zaleceń Sanepidu</t>
  </si>
  <si>
    <t>Urząd Miejski</t>
  </si>
  <si>
    <t>4. Remont instalacji wodno-kanalizacyjnej w Przedszkolu Nr 2 w Kuźni Raciborskiej</t>
  </si>
  <si>
    <t>3. Zabezpieczenie piwnic budynku ZSOiT przy ul. Piaskowej w Kuźni Raciborskiej przed cofającymi się wodami opadowymi - etap II</t>
  </si>
  <si>
    <t>4. Naprawa awaryjna dachu w budynku hali sportowej przy ZSOiT w Kuźni Raciborskiej</t>
  </si>
  <si>
    <t>3. Roboty budowlane w hali sportowej przy ZSOiT w Kuźni Raciborskiej</t>
  </si>
  <si>
    <t>1. Roboty budowlane w hali sportowej przy ZSOiT w Kuźni Raciborskiej</t>
  </si>
  <si>
    <t>4. Remont dachu wraz z modernizacją instalacji wentylacji mechanicznej z odzyskiem ciepła w budynku Hali Sportowej przy ZSOiT w Kuźni Raciborskiej przy ul. Piaskowej</t>
  </si>
  <si>
    <t>5. Wykonanie opinii budowlanej dla obiektu ZSOiT przy ul. Piaskowej 28 w Kuźni Raciborskiej</t>
  </si>
  <si>
    <t>1. Pozostałe wydatki:</t>
  </si>
  <si>
    <t>Referat Edukacji Urzędu Miejskiego</t>
  </si>
  <si>
    <t>1. Pozostałe wydatki (Realizacja programu Sokrates-Comenius)</t>
  </si>
  <si>
    <t>1. Zwrot dotacji</t>
  </si>
  <si>
    <t>3. Fundusz alimentacyjny</t>
  </si>
  <si>
    <t xml:space="preserve">1. Świadczenia społeczne (w tym: z dotacji na zadania  zlecone 26.051,00 zł z dotacji na zadania własne 121.000,00 zł zadania własne gminy 179.351,75 zł) </t>
  </si>
  <si>
    <t>1. Wynagrodzenia i pochodne od wynagrodzeń (w tym 167.854,00 zł z dotacji na zadania własne, 422.369,35 zł z budżetu gminy)</t>
  </si>
  <si>
    <t>3. Świadczenia społeczne (w tym: dotacja Wojewody na opłacenie posiłków w ramach programu "Pomoc państwa w zakresie dożywiania" 113.880,00 zł oraz zadania własne gminy na realizację programu "Kapitał Ludzki" 20.678,60 zł)</t>
  </si>
  <si>
    <t>4. Pozostałe wydatki (na realizację programu "Dostarczanie żywności najuboższej ludności Unii Europejskiej w ramach Programu PEAD 2009)</t>
  </si>
  <si>
    <r>
      <t>1. Dotacja przedmiotowa z budżetu dla zakładu budżetowego na oczyszczanie, odśnieżanie 1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ulic, placów i chodników gminnych </t>
    </r>
  </si>
  <si>
    <t>2. Dotacja celowa dla Zakładu Gospodarki Komunalnej i Mieszkaniowej w Kuźni Raciborskiej na zakup ciągnikowego ładowacza czołowego typu TUR</t>
  </si>
  <si>
    <t>1. Dotacja celowa dla Zakładu Gospodarki Komunalnej i Mieszkaniowej w Kuźni Raciborskiej na zakup kosiarki samojezdnej</t>
  </si>
  <si>
    <r>
      <t>1. Dotacja przedmiotowa z budżetu dla zakładu budżetowego na pielęgnacje i utrzymanie 1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zieleńców stanowiących własność Gminy Kuźnia Raciborska</t>
    </r>
  </si>
  <si>
    <t>1. Dobudowa punktów oświetlenia ulicznego na łączniku ul. Cegielskiej z ul. Brzozową w miejscowości Rudy</t>
  </si>
  <si>
    <t>2. Zakup energii elektrycznej</t>
  </si>
  <si>
    <t>3. Zakup usługi oświetleniowej</t>
  </si>
  <si>
    <t>3. Zakup tablic ogłoszeniowych dla poszczególnych miejscowości na terenie gminy</t>
  </si>
  <si>
    <r>
      <t>1. Dotacja przedmiotowa dla zakładu budżetowego - utrzymanie 1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targowiska</t>
    </r>
  </si>
  <si>
    <r>
      <t>2. Dotacja przedmiotowa z budżetu dla zakładu budżetowego - na utrzymanie, budowę, remonty 1m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dróg osiedlowych oraz chodników</t>
    </r>
  </si>
  <si>
    <t>1. Doposażenie placu zabaw w miejscowości Ruda</t>
  </si>
  <si>
    <t>2. Dotacja celowa dla Zakładu Gospodarki Komunalnej i Mieszkaniowej w Kuźni Raciborskiej na zakup samochodu dostawczego</t>
  </si>
  <si>
    <t>1. Dotacja celowa dla Zakładu Gospodarki Komunalnej i Mieszkaniowej w Kuźni Raciborskiej na zakup samochodu do wywozu nieczystości stałych</t>
  </si>
  <si>
    <t xml:space="preserve">1. Pozostałe wydatki </t>
  </si>
  <si>
    <t>2. Pozostałe wydatki (wydatki związane z uzyskaniem świadectw technicznych i dopuszczeniem taboru kolejki wąskotorowej do użytkowania</t>
  </si>
  <si>
    <t>1. Budowa przyłącza wodociągowego do zabytkowej stacji wąskotorowej przy ul. Szkolnej w miejscowości Rudy</t>
  </si>
  <si>
    <t>2. Zakup drezyny spalinowej wąskotorowej</t>
  </si>
  <si>
    <t>3. Zakup wagonu wąskotorowego</t>
  </si>
  <si>
    <t>Zadania w zakresie kultury fizycznej i sportu</t>
  </si>
  <si>
    <t>1. Dotacje celowe na wspieranie rozwoju sportu kwalifikowanego na terenie gminy Kuźnia Raciborska</t>
  </si>
  <si>
    <t>1. Instalacja hydrantu na obiekcie LKS 'Buk" Rudy</t>
  </si>
  <si>
    <t>18.</t>
  </si>
  <si>
    <t>Ogrody botaniczne i zoologiczne oraz naturalne obszary i obiekty chronionej przyrody</t>
  </si>
  <si>
    <t>Rezerwaty i pomniki przyrody</t>
  </si>
  <si>
    <t>2. Wymiana wiaty przystankowej na terenie użyczonym, droga wojewódzka nr 921 "Biały Dwór" w miejscowości Rudy</t>
  </si>
  <si>
    <t>2. Wymiana wiaty przystankowej przy ul. Raciborskiej w miejscowości Jankowice</t>
  </si>
  <si>
    <t>5. Dotacja celowa dla Powiatu Raciborskiego na prowadzenie biura paszportowego udzielana w formie pomocy finansowej</t>
  </si>
  <si>
    <t>2. Pozostałe wydatki (Realizacja Programu Socrates-Comenius)</t>
  </si>
  <si>
    <t>1. Ku pełni zdrowia - kompleksowa modernizacja ośrodków zdrowia w Kuźni Raciborskiej i Rudach</t>
  </si>
  <si>
    <t>1. Aktywny styl szansą na zdrowie - przebudowa kompleksu sportowego wraz z infrastrukturą towarzyszącą w Kuźni Raciborskiej</t>
  </si>
  <si>
    <t>1. Dotacja - przelew środków do Izby Rolniczej w Katowicach - 2% uzyskanych wpływów z podatku rolnego</t>
  </si>
  <si>
    <t xml:space="preserve">Załącznik Nr 2 do Zarządzenia Nr B.0151-69/10 Burmistrza Miasta Kuźnia Raciborska 
z dnia 17 marca 2010 r.
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</si>
</sst>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0_ ;\-#,##0.00\ "/>
    <numFmt numFmtId="184" formatCode="#,##0.0"/>
  </numFmts>
  <fonts count="2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 CE"/>
      <family val="2"/>
    </font>
    <font>
      <i/>
      <sz val="10"/>
      <color indexed="12"/>
      <name val="Arial"/>
      <family val="2"/>
    </font>
    <font>
      <b/>
      <i/>
      <sz val="10"/>
      <color indexed="12"/>
      <name val="Arial CE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 CE"/>
      <family val="0"/>
    </font>
    <font>
      <sz val="10"/>
      <color indexed="10"/>
      <name val="Arial CE"/>
      <family val="0"/>
    </font>
    <font>
      <b/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49" fontId="1" fillId="0" borderId="0" xfId="0" applyNumberFormat="1" applyFont="1" applyAlignment="1">
      <alignment/>
    </xf>
    <xf numFmtId="4" fontId="10" fillId="3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right"/>
    </xf>
    <xf numFmtId="10" fontId="9" fillId="3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right" vertical="center"/>
    </xf>
    <xf numFmtId="10" fontId="10" fillId="3" borderId="1" xfId="0" applyNumberFormat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/>
    </xf>
    <xf numFmtId="10" fontId="9" fillId="3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" fontId="7" fillId="0" borderId="1" xfId="15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10" fontId="10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right" vertical="center"/>
    </xf>
    <xf numFmtId="0" fontId="8" fillId="3" borderId="1" xfId="0" applyNumberFormat="1" applyFont="1" applyFill="1" applyBorder="1" applyAlignment="1">
      <alignment horizontal="right" vertical="center"/>
    </xf>
    <xf numFmtId="0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left" vertical="center" wrapText="1"/>
    </xf>
    <xf numFmtId="10" fontId="12" fillId="3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right" vertical="center"/>
    </xf>
    <xf numFmtId="0" fontId="11" fillId="3" borderId="1" xfId="0" applyNumberFormat="1" applyFont="1" applyFill="1" applyBorder="1" applyAlignment="1">
      <alignment horizontal="right" vertical="center"/>
    </xf>
    <xf numFmtId="0" fontId="11" fillId="3" borderId="1" xfId="0" applyNumberFormat="1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right" vertical="center"/>
    </xf>
    <xf numFmtId="10" fontId="10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/>
    </xf>
    <xf numFmtId="10" fontId="9" fillId="0" borderId="1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3" borderId="0" xfId="0" applyNumberFormat="1" applyFont="1" applyFill="1" applyAlignment="1">
      <alignment/>
    </xf>
    <xf numFmtId="4" fontId="0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4" fontId="0" fillId="0" borderId="1" xfId="15" applyNumberFormat="1" applyFont="1" applyFill="1" applyBorder="1" applyAlignment="1">
      <alignment horizontal="right" vertical="center"/>
    </xf>
    <xf numFmtId="10" fontId="15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" fontId="0" fillId="0" borderId="1" xfId="0" applyNumberFormat="1" applyFont="1" applyFill="1" applyBorder="1" applyAlignment="1">
      <alignment horizontal="right" vertical="center"/>
    </xf>
    <xf numFmtId="4" fontId="0" fillId="3" borderId="1" xfId="15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horizontal="right" vertical="center"/>
    </xf>
    <xf numFmtId="10" fontId="15" fillId="3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/>
    </xf>
    <xf numFmtId="10" fontId="14" fillId="2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right" vertical="center"/>
    </xf>
    <xf numFmtId="10" fontId="15" fillId="3" borderId="1" xfId="0" applyNumberFormat="1" applyFont="1" applyFill="1" applyBorder="1" applyAlignment="1">
      <alignment horizontal="right" vertical="center"/>
    </xf>
    <xf numFmtId="4" fontId="4" fillId="2" borderId="1" xfId="15" applyNumberFormat="1" applyFont="1" applyFill="1" applyBorder="1" applyAlignment="1">
      <alignment horizontal="right" vertical="center"/>
    </xf>
    <xf numFmtId="10" fontId="15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/>
    </xf>
    <xf numFmtId="10" fontId="16" fillId="4" borderId="1" xfId="0" applyNumberFormat="1" applyFont="1" applyFill="1" applyBorder="1" applyAlignment="1">
      <alignment horizontal="right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6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right"/>
    </xf>
    <xf numFmtId="3" fontId="15" fillId="3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left" vertical="center" wrapText="1"/>
    </xf>
    <xf numFmtId="4" fontId="1" fillId="4" borderId="1" xfId="15" applyNumberFormat="1" applyFont="1" applyFill="1" applyBorder="1" applyAlignment="1">
      <alignment horizontal="right" vertical="center"/>
    </xf>
    <xf numFmtId="4" fontId="16" fillId="4" borderId="1" xfId="15" applyNumberFormat="1" applyFont="1" applyFill="1" applyBorder="1" applyAlignment="1">
      <alignment horizontal="right" vertical="center"/>
    </xf>
    <xf numFmtId="10" fontId="16" fillId="4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right" vertical="center"/>
    </xf>
    <xf numFmtId="10" fontId="16" fillId="3" borderId="1" xfId="0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4" fontId="0" fillId="3" borderId="1" xfId="15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3" borderId="0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right"/>
    </xf>
    <xf numFmtId="0" fontId="0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7" fillId="3" borderId="1" xfId="0" applyNumberFormat="1" applyFont="1" applyFill="1" applyBorder="1" applyAlignment="1">
      <alignment vertical="center"/>
    </xf>
    <xf numFmtId="0" fontId="7" fillId="3" borderId="0" xfId="0" applyFont="1" applyFill="1" applyAlignment="1">
      <alignment/>
    </xf>
    <xf numFmtId="0" fontId="7" fillId="3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 wrapText="1"/>
    </xf>
    <xf numFmtId="0" fontId="19" fillId="0" borderId="0" xfId="0" applyFont="1" applyAlignment="1">
      <alignment/>
    </xf>
    <xf numFmtId="0" fontId="8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right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44" fontId="0" fillId="3" borderId="1" xfId="2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0" fontId="14" fillId="2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vertical="center"/>
    </xf>
    <xf numFmtId="0" fontId="0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0" fontId="16" fillId="4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/>
    </xf>
    <xf numFmtId="10" fontId="14" fillId="3" borderId="1" xfId="0" applyNumberFormat="1" applyFont="1" applyFill="1" applyBorder="1" applyAlignment="1">
      <alignment horizontal="right" vertical="center"/>
    </xf>
    <xf numFmtId="0" fontId="4" fillId="5" borderId="1" xfId="0" applyNumberFormat="1" applyFont="1" applyFill="1" applyBorder="1" applyAlignment="1">
      <alignment horizontal="right" vertical="center"/>
    </xf>
    <xf numFmtId="0" fontId="4" fillId="5" borderId="1" xfId="0" applyNumberFormat="1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10" fontId="14" fillId="5" borderId="1" xfId="0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/>
    </xf>
    <xf numFmtId="0" fontId="4" fillId="3" borderId="1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right" vertical="center"/>
    </xf>
    <xf numFmtId="0" fontId="0" fillId="5" borderId="1" xfId="0" applyNumberFormat="1" applyFont="1" applyFill="1" applyBorder="1" applyAlignment="1">
      <alignment horizontal="right" vertical="center"/>
    </xf>
    <xf numFmtId="0" fontId="4" fillId="5" borderId="1" xfId="0" applyNumberFormat="1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0" fontId="0" fillId="5" borderId="0" xfId="0" applyFont="1" applyFill="1" applyAlignment="1">
      <alignment/>
    </xf>
    <xf numFmtId="0" fontId="0" fillId="5" borderId="1" xfId="0" applyNumberFormat="1" applyFont="1" applyFill="1" applyBorder="1" applyAlignment="1">
      <alignment horizontal="right" vertical="center"/>
    </xf>
    <xf numFmtId="0" fontId="0" fillId="5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 quotePrefix="1">
      <alignment horizontal="righ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5" borderId="1" xfId="0" applyNumberFormat="1" applyFont="1" applyFill="1" applyBorder="1" applyAlignment="1">
      <alignment horizontal="right" vertical="center"/>
    </xf>
    <xf numFmtId="4" fontId="0" fillId="5" borderId="1" xfId="0" applyNumberFormat="1" applyFont="1" applyFill="1" applyBorder="1" applyAlignment="1">
      <alignment horizontal="right" vertical="center"/>
    </xf>
    <xf numFmtId="10" fontId="15" fillId="5" borderId="1" xfId="0" applyNumberFormat="1" applyFont="1" applyFill="1" applyBorder="1" applyAlignment="1">
      <alignment horizontal="right" vertical="center"/>
    </xf>
    <xf numFmtId="0" fontId="0" fillId="5" borderId="0" xfId="0" applyFont="1" applyFill="1" applyAlignment="1">
      <alignment/>
    </xf>
    <xf numFmtId="0" fontId="1" fillId="3" borderId="1" xfId="0" applyNumberFormat="1" applyFont="1" applyFill="1" applyBorder="1" applyAlignment="1">
      <alignment horizontal="left" vertical="center" wrapText="1"/>
    </xf>
    <xf numFmtId="0" fontId="0" fillId="5" borderId="1" xfId="0" applyNumberFormat="1" applyFont="1" applyFill="1" applyBorder="1" applyAlignment="1">
      <alignment horizontal="left" vertical="center" wrapText="1"/>
    </xf>
    <xf numFmtId="0" fontId="20" fillId="5" borderId="1" xfId="0" applyNumberFormat="1" applyFont="1" applyFill="1" applyBorder="1" applyAlignment="1">
      <alignment horizontal="right" vertical="center"/>
    </xf>
    <xf numFmtId="0" fontId="4" fillId="5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/>
    </xf>
    <xf numFmtId="0" fontId="20" fillId="2" borderId="1" xfId="0" applyNumberFormat="1" applyFont="1" applyFill="1" applyBorder="1" applyAlignment="1">
      <alignment horizontal="right" vertical="center"/>
    </xf>
    <xf numFmtId="0" fontId="20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0" fontId="14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right" vertical="center"/>
    </xf>
    <xf numFmtId="0" fontId="20" fillId="3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0" fillId="2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13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13" xfId="0" applyNumberFormat="1" applyFont="1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13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3" borderId="1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Alignment="1">
      <alignment horizontal="right" wrapText="1"/>
    </xf>
    <xf numFmtId="4" fontId="1" fillId="3" borderId="0" xfId="0" applyNumberFormat="1" applyFont="1" applyFill="1" applyAlignment="1">
      <alignment horizont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4" fontId="0" fillId="3" borderId="11" xfId="20" applyFont="1" applyFill="1" applyBorder="1" applyAlignment="1">
      <alignment horizontal="center" vertical="center" wrapText="1"/>
    </xf>
    <xf numFmtId="44" fontId="0" fillId="3" borderId="12" xfId="20" applyFont="1" applyFill="1" applyBorder="1" applyAlignment="1">
      <alignment horizontal="center" vertical="center" wrapText="1"/>
    </xf>
    <xf numFmtId="44" fontId="0" fillId="3" borderId="13" xfId="20" applyFont="1" applyFill="1" applyBorder="1" applyAlignment="1">
      <alignment horizontal="center" vertical="center" wrapText="1"/>
    </xf>
    <xf numFmtId="44" fontId="0" fillId="3" borderId="3" xfId="20" applyFont="1" applyFill="1" applyBorder="1" applyAlignment="1">
      <alignment horizontal="center" vertical="center" wrapText="1"/>
    </xf>
    <xf numFmtId="44" fontId="0" fillId="3" borderId="0" xfId="20" applyFont="1" applyFill="1" applyBorder="1" applyAlignment="1">
      <alignment horizontal="center" vertical="center" wrapText="1"/>
    </xf>
    <xf numFmtId="44" fontId="0" fillId="3" borderId="2" xfId="2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8"/>
  <sheetViews>
    <sheetView tabSelected="1" zoomScaleSheetLayoutView="100" workbookViewId="0" topLeftCell="A1">
      <selection activeCell="G5" sqref="G5"/>
    </sheetView>
  </sheetViews>
  <sheetFormatPr defaultColWidth="9.00390625" defaultRowHeight="12.75"/>
  <cols>
    <col min="1" max="1" width="3.75390625" style="127" customWidth="1"/>
    <col min="2" max="2" width="4.75390625" style="127" customWidth="1"/>
    <col min="3" max="3" width="7.25390625" style="127" customWidth="1"/>
    <col min="4" max="4" width="31.75390625" style="127" customWidth="1"/>
    <col min="5" max="6" width="12.75390625" style="137" bestFit="1" customWidth="1"/>
    <col min="7" max="7" width="9.625" style="127" customWidth="1"/>
    <col min="8" max="8" width="11.75390625" style="127" bestFit="1" customWidth="1"/>
    <col min="9" max="9" width="13.125" style="127" customWidth="1"/>
    <col min="10" max="16384" width="9.125" style="127" customWidth="1"/>
  </cols>
  <sheetData>
    <row r="1" spans="1:7" s="126" customFormat="1" ht="40.5" customHeight="1">
      <c r="A1" s="328" t="s">
        <v>318</v>
      </c>
      <c r="B1" s="328"/>
      <c r="C1" s="328"/>
      <c r="D1" s="328"/>
      <c r="E1" s="328"/>
      <c r="F1" s="328"/>
      <c r="G1" s="328"/>
    </row>
    <row r="2" spans="1:7" s="112" customFormat="1" ht="12.75">
      <c r="A2" s="43"/>
      <c r="B2" s="43"/>
      <c r="C2" s="43"/>
      <c r="D2" s="43"/>
      <c r="E2" s="44"/>
      <c r="F2" s="44"/>
      <c r="G2" s="45"/>
    </row>
    <row r="3" spans="1:7" s="1" customFormat="1" ht="12.75">
      <c r="A3" s="329" t="s">
        <v>219</v>
      </c>
      <c r="B3" s="329"/>
      <c r="C3" s="329"/>
      <c r="D3" s="329"/>
      <c r="E3" s="329"/>
      <c r="F3" s="329"/>
      <c r="G3" s="329"/>
    </row>
    <row r="4" spans="1:7" s="1" customFormat="1" ht="12.75">
      <c r="A4" s="329" t="s">
        <v>146</v>
      </c>
      <c r="B4" s="329"/>
      <c r="C4" s="329"/>
      <c r="D4" s="329"/>
      <c r="E4" s="329"/>
      <c r="F4" s="329"/>
      <c r="G4" s="329"/>
    </row>
    <row r="5" spans="1:7" s="1" customFormat="1" ht="24.75" customHeight="1">
      <c r="A5" s="43"/>
      <c r="B5" s="43"/>
      <c r="C5" s="43"/>
      <c r="D5" s="43"/>
      <c r="E5" s="46"/>
      <c r="F5" s="47"/>
      <c r="G5" s="48"/>
    </row>
    <row r="6" spans="1:7" s="2" customFormat="1" ht="24">
      <c r="A6" s="80" t="s">
        <v>16</v>
      </c>
      <c r="B6" s="80" t="s">
        <v>0</v>
      </c>
      <c r="C6" s="81" t="s">
        <v>18</v>
      </c>
      <c r="D6" s="80" t="s">
        <v>19</v>
      </c>
      <c r="E6" s="82" t="s">
        <v>108</v>
      </c>
      <c r="F6" s="83" t="s">
        <v>109</v>
      </c>
      <c r="G6" s="84" t="s">
        <v>110</v>
      </c>
    </row>
    <row r="7" spans="1:7" s="4" customFormat="1" ht="12.75">
      <c r="A7" s="85">
        <v>1</v>
      </c>
      <c r="B7" s="85">
        <v>2</v>
      </c>
      <c r="C7" s="85">
        <v>3</v>
      </c>
      <c r="D7" s="85">
        <v>4</v>
      </c>
      <c r="E7" s="86">
        <v>5</v>
      </c>
      <c r="F7" s="87">
        <v>6</v>
      </c>
      <c r="G7" s="87">
        <v>7</v>
      </c>
    </row>
    <row r="8" spans="1:7" s="112" customFormat="1" ht="12.75">
      <c r="A8" s="121"/>
      <c r="B8" s="121"/>
      <c r="C8" s="121"/>
      <c r="D8" s="122"/>
      <c r="E8" s="123"/>
      <c r="F8" s="88"/>
      <c r="G8" s="89"/>
    </row>
    <row r="9" spans="1:7" s="114" customFormat="1" ht="12.75">
      <c r="A9" s="76" t="s">
        <v>1</v>
      </c>
      <c r="B9" s="76" t="s">
        <v>70</v>
      </c>
      <c r="C9" s="76"/>
      <c r="D9" s="77" t="s">
        <v>17</v>
      </c>
      <c r="E9" s="78">
        <f>E11+E15+E19+E23</f>
        <v>127329.83</v>
      </c>
      <c r="F9" s="78">
        <f>F11+F15+F19+F23</f>
        <v>127108.92</v>
      </c>
      <c r="G9" s="79">
        <f>F9/E9</f>
        <v>0.9982650569784001</v>
      </c>
    </row>
    <row r="10" spans="1:7" ht="12.75">
      <c r="A10" s="6"/>
      <c r="B10" s="6"/>
      <c r="C10" s="6"/>
      <c r="D10" s="7"/>
      <c r="E10" s="8"/>
      <c r="F10" s="5"/>
      <c r="G10" s="9"/>
    </row>
    <row r="11" spans="1:7" s="113" customFormat="1" ht="12.75">
      <c r="A11" s="57"/>
      <c r="B11" s="57"/>
      <c r="C11" s="57" t="s">
        <v>69</v>
      </c>
      <c r="D11" s="51" t="s">
        <v>63</v>
      </c>
      <c r="E11" s="49">
        <f>E12</f>
        <v>30000</v>
      </c>
      <c r="F11" s="55">
        <f>F12</f>
        <v>30000</v>
      </c>
      <c r="G11" s="68">
        <f>F11/E11</f>
        <v>1</v>
      </c>
    </row>
    <row r="12" spans="1:7" s="112" customFormat="1" ht="12.75">
      <c r="A12" s="58"/>
      <c r="B12" s="58"/>
      <c r="C12" s="58"/>
      <c r="D12" s="52" t="s">
        <v>55</v>
      </c>
      <c r="E12" s="50">
        <f>E13</f>
        <v>30000</v>
      </c>
      <c r="F12" s="56">
        <f>F13</f>
        <v>30000</v>
      </c>
      <c r="G12" s="66">
        <f>F12/E12</f>
        <v>1</v>
      </c>
    </row>
    <row r="13" spans="1:7" s="112" customFormat="1" ht="71.25" customHeight="1">
      <c r="A13" s="263" t="s">
        <v>115</v>
      </c>
      <c r="B13" s="263"/>
      <c r="C13" s="263"/>
      <c r="D13" s="52" t="s">
        <v>180</v>
      </c>
      <c r="E13" s="50">
        <v>30000</v>
      </c>
      <c r="F13" s="56">
        <v>30000</v>
      </c>
      <c r="G13" s="66">
        <f>F13/E13</f>
        <v>1</v>
      </c>
    </row>
    <row r="14" spans="1:7" ht="12.75">
      <c r="A14" s="10"/>
      <c r="B14" s="10"/>
      <c r="C14" s="10"/>
      <c r="D14" s="11"/>
      <c r="E14" s="16"/>
      <c r="F14" s="13"/>
      <c r="G14" s="17"/>
    </row>
    <row r="15" spans="1:7" s="116" customFormat="1" ht="25.5">
      <c r="A15" s="57"/>
      <c r="B15" s="57"/>
      <c r="C15" s="57" t="s">
        <v>72</v>
      </c>
      <c r="D15" s="51" t="s">
        <v>71</v>
      </c>
      <c r="E15" s="73">
        <f>E16</f>
        <v>20000</v>
      </c>
      <c r="F15" s="73">
        <f>F16</f>
        <v>20000</v>
      </c>
      <c r="G15" s="74">
        <f>F15/E15</f>
        <v>1</v>
      </c>
    </row>
    <row r="16" spans="1:7" s="62" customFormat="1" ht="12.75">
      <c r="A16" s="59"/>
      <c r="B16" s="59"/>
      <c r="C16" s="59"/>
      <c r="D16" s="53" t="s">
        <v>24</v>
      </c>
      <c r="E16" s="60">
        <f>E17</f>
        <v>20000</v>
      </c>
      <c r="F16" s="60">
        <f>F17</f>
        <v>20000</v>
      </c>
      <c r="G16" s="61">
        <f>F16/E16</f>
        <v>1</v>
      </c>
    </row>
    <row r="17" spans="1:7" s="62" customFormat="1" ht="12.75">
      <c r="A17" s="330" t="s">
        <v>115</v>
      </c>
      <c r="B17" s="331"/>
      <c r="C17" s="332"/>
      <c r="D17" s="53" t="s">
        <v>181</v>
      </c>
      <c r="E17" s="60">
        <v>20000</v>
      </c>
      <c r="F17" s="63">
        <v>20000</v>
      </c>
      <c r="G17" s="61">
        <f>F17/E17</f>
        <v>1</v>
      </c>
    </row>
    <row r="18" spans="1:7" s="129" customFormat="1" ht="12.75">
      <c r="A18" s="18"/>
      <c r="B18" s="18"/>
      <c r="C18" s="18"/>
      <c r="D18" s="19"/>
      <c r="E18" s="20"/>
      <c r="F18" s="21"/>
      <c r="G18" s="22"/>
    </row>
    <row r="19" spans="1:7" s="113" customFormat="1" ht="12.75">
      <c r="A19" s="57"/>
      <c r="B19" s="57"/>
      <c r="C19" s="57" t="s">
        <v>73</v>
      </c>
      <c r="D19" s="51" t="s">
        <v>21</v>
      </c>
      <c r="E19" s="49">
        <f>E20</f>
        <v>3035</v>
      </c>
      <c r="F19" s="67">
        <f>F20</f>
        <v>3034.09</v>
      </c>
      <c r="G19" s="68">
        <f>F19/E19</f>
        <v>0.9997001647446458</v>
      </c>
    </row>
    <row r="20" spans="1:7" s="112" customFormat="1" ht="12.75">
      <c r="A20" s="69"/>
      <c r="B20" s="69"/>
      <c r="C20" s="69"/>
      <c r="D20" s="70" t="s">
        <v>24</v>
      </c>
      <c r="E20" s="71">
        <f>E21</f>
        <v>3035</v>
      </c>
      <c r="F20" s="56">
        <f>F21</f>
        <v>3034.09</v>
      </c>
      <c r="G20" s="66">
        <f>F20/E20</f>
        <v>0.9997001647446458</v>
      </c>
    </row>
    <row r="21" spans="1:7" s="112" customFormat="1" ht="51">
      <c r="A21" s="273" t="s">
        <v>115</v>
      </c>
      <c r="B21" s="273"/>
      <c r="C21" s="273"/>
      <c r="D21" s="99" t="s">
        <v>317</v>
      </c>
      <c r="E21" s="101">
        <v>3035</v>
      </c>
      <c r="F21" s="56">
        <v>3034.09</v>
      </c>
      <c r="G21" s="66">
        <f>F21/E21</f>
        <v>0.9997001647446458</v>
      </c>
    </row>
    <row r="22" spans="1:7" ht="12.75">
      <c r="A22" s="10"/>
      <c r="B22" s="10"/>
      <c r="C22" s="10"/>
      <c r="D22" s="11"/>
      <c r="E22" s="16"/>
      <c r="F22" s="16"/>
      <c r="G22" s="17"/>
    </row>
    <row r="23" spans="1:7" s="113" customFormat="1" ht="12.75">
      <c r="A23" s="57"/>
      <c r="B23" s="57"/>
      <c r="C23" s="57" t="s">
        <v>74</v>
      </c>
      <c r="D23" s="51" t="s">
        <v>22</v>
      </c>
      <c r="E23" s="49">
        <f>SUM(E24,E27)</f>
        <v>74294.83</v>
      </c>
      <c r="F23" s="75">
        <f>SUM(F24,F27)</f>
        <v>74074.83</v>
      </c>
      <c r="G23" s="68">
        <f>F23/E23</f>
        <v>0.9970388249088127</v>
      </c>
    </row>
    <row r="24" spans="1:7" s="112" customFormat="1" ht="12.75">
      <c r="A24" s="69"/>
      <c r="B24" s="69"/>
      <c r="C24" s="69"/>
      <c r="D24" s="70" t="s">
        <v>24</v>
      </c>
      <c r="E24" s="71">
        <f>SUM(E25:E25)</f>
        <v>58379.53</v>
      </c>
      <c r="F24" s="71">
        <f>SUM(F25:F25)</f>
        <v>58379.53</v>
      </c>
      <c r="G24" s="66">
        <f>F24/E24</f>
        <v>1</v>
      </c>
    </row>
    <row r="25" spans="1:7" s="112" customFormat="1" ht="127.5">
      <c r="A25" s="285" t="s">
        <v>115</v>
      </c>
      <c r="B25" s="286"/>
      <c r="C25" s="287"/>
      <c r="D25" s="99" t="s">
        <v>183</v>
      </c>
      <c r="E25" s="101">
        <v>58379.53</v>
      </c>
      <c r="F25" s="101">
        <v>58379.53</v>
      </c>
      <c r="G25" s="66">
        <f>F25/E25</f>
        <v>1</v>
      </c>
    </row>
    <row r="26" spans="1:7" s="112" customFormat="1" ht="12.75">
      <c r="A26" s="111"/>
      <c r="B26" s="111"/>
      <c r="C26" s="111"/>
      <c r="D26" s="99"/>
      <c r="E26" s="101"/>
      <c r="F26" s="101"/>
      <c r="G26" s="66"/>
    </row>
    <row r="27" spans="1:7" s="112" customFormat="1" ht="12.75">
      <c r="A27" s="111"/>
      <c r="B27" s="111"/>
      <c r="C27" s="111"/>
      <c r="D27" s="99" t="s">
        <v>41</v>
      </c>
      <c r="E27" s="101">
        <f>SUM(E28:E28)</f>
        <v>15915.3</v>
      </c>
      <c r="F27" s="101">
        <f>SUM(F28:F28)</f>
        <v>15695.3</v>
      </c>
      <c r="G27" s="66">
        <f>F27/E27</f>
        <v>0.9861768235597193</v>
      </c>
    </row>
    <row r="28" spans="1:7" s="112" customFormat="1" ht="25.5">
      <c r="A28" s="282" t="s">
        <v>115</v>
      </c>
      <c r="B28" s="283"/>
      <c r="C28" s="284"/>
      <c r="D28" s="99" t="s">
        <v>220</v>
      </c>
      <c r="E28" s="101">
        <v>15915.3</v>
      </c>
      <c r="F28" s="101">
        <v>15695.3</v>
      </c>
      <c r="G28" s="66">
        <f>F28/E28</f>
        <v>0.9861768235597193</v>
      </c>
    </row>
    <row r="29" spans="1:7" s="112" customFormat="1" ht="12.75">
      <c r="A29" s="111"/>
      <c r="B29" s="111"/>
      <c r="C29" s="111"/>
      <c r="D29" s="99"/>
      <c r="E29" s="101"/>
      <c r="F29" s="101"/>
      <c r="G29" s="66"/>
    </row>
    <row r="30" spans="1:7" s="114" customFormat="1" ht="12.75">
      <c r="A30" s="76" t="s">
        <v>2</v>
      </c>
      <c r="B30" s="76" t="s">
        <v>76</v>
      </c>
      <c r="C30" s="76"/>
      <c r="D30" s="90" t="s">
        <v>3</v>
      </c>
      <c r="E30" s="91">
        <f>E32</f>
        <v>1400</v>
      </c>
      <c r="F30" s="92">
        <f>F32</f>
        <v>1380.29</v>
      </c>
      <c r="G30" s="93">
        <f>F30/E30</f>
        <v>0.9859214285714285</v>
      </c>
    </row>
    <row r="31" spans="1:7" s="124" customFormat="1" ht="12.75">
      <c r="A31" s="94"/>
      <c r="B31" s="94"/>
      <c r="C31" s="94"/>
      <c r="D31" s="95"/>
      <c r="E31" s="96"/>
      <c r="F31" s="56"/>
      <c r="G31" s="97"/>
    </row>
    <row r="32" spans="1:7" s="113" customFormat="1" ht="12.75">
      <c r="A32" s="57"/>
      <c r="B32" s="57"/>
      <c r="C32" s="57" t="s">
        <v>75</v>
      </c>
      <c r="D32" s="51" t="s">
        <v>23</v>
      </c>
      <c r="E32" s="49">
        <f>E33</f>
        <v>1400</v>
      </c>
      <c r="F32" s="67">
        <f>F33</f>
        <v>1380.29</v>
      </c>
      <c r="G32" s="68">
        <f>F32/E32</f>
        <v>0.9859214285714285</v>
      </c>
    </row>
    <row r="33" spans="1:7" s="112" customFormat="1" ht="12.75">
      <c r="A33" s="69"/>
      <c r="B33" s="69"/>
      <c r="C33" s="69"/>
      <c r="D33" s="70" t="s">
        <v>24</v>
      </c>
      <c r="E33" s="50">
        <f>E34</f>
        <v>1400</v>
      </c>
      <c r="F33" s="98">
        <f>F34</f>
        <v>1380.29</v>
      </c>
      <c r="G33" s="66">
        <f>F33/E33</f>
        <v>0.9859214285714285</v>
      </c>
    </row>
    <row r="34" spans="1:7" s="112" customFormat="1" ht="25.5" customHeight="1">
      <c r="A34" s="282" t="s">
        <v>115</v>
      </c>
      <c r="B34" s="283"/>
      <c r="C34" s="284"/>
      <c r="D34" s="99" t="s">
        <v>103</v>
      </c>
      <c r="E34" s="50">
        <v>1400</v>
      </c>
      <c r="F34" s="98">
        <v>1380.29</v>
      </c>
      <c r="G34" s="66">
        <f>F34/E34</f>
        <v>0.9859214285714285</v>
      </c>
    </row>
    <row r="35" spans="1:7" s="124" customFormat="1" ht="12.75">
      <c r="A35" s="100"/>
      <c r="B35" s="100"/>
      <c r="C35" s="100"/>
      <c r="D35" s="99"/>
      <c r="E35" s="101"/>
      <c r="F35" s="101"/>
      <c r="G35" s="97"/>
    </row>
    <row r="36" spans="1:10" s="114" customFormat="1" ht="13.5" customHeight="1">
      <c r="A36" s="76" t="s">
        <v>4</v>
      </c>
      <c r="B36" s="76">
        <v>600</v>
      </c>
      <c r="C36" s="76"/>
      <c r="D36" s="90" t="s">
        <v>25</v>
      </c>
      <c r="E36" s="107">
        <f>E38+E43+E51+E56+E74</f>
        <v>1961419</v>
      </c>
      <c r="F36" s="107">
        <f>F38+F43+F51+F56+F74</f>
        <v>1872959.29</v>
      </c>
      <c r="G36" s="93">
        <f>F36/E36</f>
        <v>0.9549001462716533</v>
      </c>
      <c r="H36" s="235"/>
      <c r="I36" s="235"/>
      <c r="J36" s="235"/>
    </row>
    <row r="37" spans="1:10" ht="12.75">
      <c r="A37" s="25"/>
      <c r="B37" s="25"/>
      <c r="C37" s="25"/>
      <c r="D37" s="26"/>
      <c r="E37" s="27"/>
      <c r="F37" s="28"/>
      <c r="G37" s="17"/>
      <c r="H37" s="129"/>
      <c r="I37" s="129"/>
      <c r="J37" s="129"/>
    </row>
    <row r="38" spans="1:10" s="3" customFormat="1" ht="12.75">
      <c r="A38" s="57"/>
      <c r="B38" s="57"/>
      <c r="C38" s="57" t="s">
        <v>100</v>
      </c>
      <c r="D38" s="51" t="s">
        <v>101</v>
      </c>
      <c r="E38" s="49">
        <f>E39</f>
        <v>161500</v>
      </c>
      <c r="F38" s="49">
        <f>F39</f>
        <v>146501.26</v>
      </c>
      <c r="G38" s="68">
        <f>F38/E38</f>
        <v>0.907128544891641</v>
      </c>
      <c r="H38" s="236"/>
      <c r="I38" s="236"/>
      <c r="J38" s="236"/>
    </row>
    <row r="39" spans="1:10" s="112" customFormat="1" ht="12.75">
      <c r="A39" s="102"/>
      <c r="B39" s="102"/>
      <c r="C39" s="102"/>
      <c r="D39" s="103" t="s">
        <v>184</v>
      </c>
      <c r="E39" s="50">
        <f>E40+E41</f>
        <v>161500</v>
      </c>
      <c r="F39" s="50">
        <f>F40+F41</f>
        <v>146501.26</v>
      </c>
      <c r="G39" s="66">
        <f>F39/E39</f>
        <v>0.907128544891641</v>
      </c>
      <c r="H39" s="62"/>
      <c r="I39" s="62"/>
      <c r="J39" s="62"/>
    </row>
    <row r="40" spans="1:10" s="112" customFormat="1" ht="25.5">
      <c r="A40" s="263" t="s">
        <v>115</v>
      </c>
      <c r="B40" s="263"/>
      <c r="C40" s="263"/>
      <c r="D40" s="99" t="s">
        <v>147</v>
      </c>
      <c r="E40" s="101">
        <v>160000</v>
      </c>
      <c r="F40" s="56">
        <v>145210.72</v>
      </c>
      <c r="G40" s="66">
        <f>F40/E40</f>
        <v>0.907567</v>
      </c>
      <c r="H40" s="62"/>
      <c r="I40" s="62"/>
      <c r="J40" s="62"/>
    </row>
    <row r="41" spans="1:10" s="112" customFormat="1" ht="25.5">
      <c r="A41" s="263"/>
      <c r="B41" s="263"/>
      <c r="C41" s="263"/>
      <c r="D41" s="99" t="s">
        <v>182</v>
      </c>
      <c r="E41" s="101">
        <v>1500</v>
      </c>
      <c r="F41" s="56">
        <v>1290.54</v>
      </c>
      <c r="G41" s="66">
        <f>F41/E41</f>
        <v>0.86036</v>
      </c>
      <c r="H41" s="62"/>
      <c r="I41" s="62"/>
      <c r="J41" s="62"/>
    </row>
    <row r="42" spans="1:10" s="112" customFormat="1" ht="12.75">
      <c r="A42" s="115"/>
      <c r="B42" s="115"/>
      <c r="C42" s="115"/>
      <c r="D42" s="99"/>
      <c r="E42" s="101"/>
      <c r="F42" s="56"/>
      <c r="G42" s="66"/>
      <c r="H42" s="62"/>
      <c r="I42" s="62"/>
      <c r="J42" s="62"/>
    </row>
    <row r="43" spans="1:10" s="3" customFormat="1" ht="12.75">
      <c r="A43" s="104"/>
      <c r="B43" s="104"/>
      <c r="C43" s="104" t="s">
        <v>131</v>
      </c>
      <c r="D43" s="105" t="s">
        <v>132</v>
      </c>
      <c r="E43" s="75">
        <f>E44+E47</f>
        <v>38919</v>
      </c>
      <c r="F43" s="75">
        <f>SUM(F44,F47)</f>
        <v>38003</v>
      </c>
      <c r="G43" s="68">
        <f>F43/E43</f>
        <v>0.9764639379223515</v>
      </c>
      <c r="H43" s="236"/>
      <c r="I43" s="236"/>
      <c r="J43" s="236"/>
    </row>
    <row r="44" spans="1:10" s="112" customFormat="1" ht="12.75">
      <c r="A44" s="106"/>
      <c r="B44" s="106"/>
      <c r="C44" s="106"/>
      <c r="D44" s="54" t="s">
        <v>20</v>
      </c>
      <c r="E44" s="65">
        <f>SUM(E45:E45)</f>
        <v>909</v>
      </c>
      <c r="F44" s="65">
        <f>SUM(F45:F45)</f>
        <v>0</v>
      </c>
      <c r="G44" s="66">
        <f>F44/E44</f>
        <v>0</v>
      </c>
      <c r="H44" s="62"/>
      <c r="I44" s="62"/>
      <c r="J44" s="62"/>
    </row>
    <row r="45" spans="1:10" s="112" customFormat="1" ht="12.75">
      <c r="A45" s="309" t="s">
        <v>133</v>
      </c>
      <c r="B45" s="310"/>
      <c r="C45" s="311"/>
      <c r="D45" s="54" t="s">
        <v>160</v>
      </c>
      <c r="E45" s="65">
        <v>909</v>
      </c>
      <c r="F45" s="65">
        <v>0</v>
      </c>
      <c r="G45" s="66">
        <f>F45/E45</f>
        <v>0</v>
      </c>
      <c r="H45" s="62"/>
      <c r="I45" s="62"/>
      <c r="J45" s="62"/>
    </row>
    <row r="46" spans="1:10" ht="12.75">
      <c r="A46" s="10"/>
      <c r="B46" s="10"/>
      <c r="C46" s="10"/>
      <c r="D46" s="11"/>
      <c r="E46" s="16"/>
      <c r="F46" s="16"/>
      <c r="G46" s="14"/>
      <c r="H46" s="129"/>
      <c r="I46" s="129"/>
      <c r="J46" s="129"/>
    </row>
    <row r="47" spans="1:10" ht="12.75">
      <c r="A47" s="106"/>
      <c r="B47" s="106"/>
      <c r="C47" s="106"/>
      <c r="D47" s="54" t="s">
        <v>97</v>
      </c>
      <c r="E47" s="65">
        <f>SUM(E48:E49)</f>
        <v>38010</v>
      </c>
      <c r="F47" s="65">
        <f>SUM(F48:F49)</f>
        <v>38003</v>
      </c>
      <c r="G47" s="66">
        <f>F47/E47</f>
        <v>0.9998158379373849</v>
      </c>
      <c r="H47" s="129"/>
      <c r="I47" s="129"/>
      <c r="J47" s="129"/>
    </row>
    <row r="48" spans="1:10" s="140" customFormat="1" ht="72.75" customHeight="1">
      <c r="A48" s="309" t="s">
        <v>133</v>
      </c>
      <c r="B48" s="310"/>
      <c r="C48" s="311"/>
      <c r="D48" s="54" t="s">
        <v>221</v>
      </c>
      <c r="E48" s="65">
        <v>30000</v>
      </c>
      <c r="F48" s="65">
        <v>30000</v>
      </c>
      <c r="G48" s="66">
        <f>F48/E48</f>
        <v>1</v>
      </c>
      <c r="H48" s="237"/>
      <c r="I48" s="238"/>
      <c r="J48" s="238"/>
    </row>
    <row r="49" spans="1:10" s="112" customFormat="1" ht="51">
      <c r="A49" s="315"/>
      <c r="B49" s="316"/>
      <c r="C49" s="317"/>
      <c r="D49" s="54" t="s">
        <v>311</v>
      </c>
      <c r="E49" s="65">
        <v>8010</v>
      </c>
      <c r="F49" s="65">
        <v>8003</v>
      </c>
      <c r="G49" s="66">
        <f>F49/E49</f>
        <v>0.9991260923845193</v>
      </c>
      <c r="H49" s="62"/>
      <c r="I49" s="62"/>
      <c r="J49" s="62"/>
    </row>
    <row r="50" spans="1:10" ht="12.75">
      <c r="A50" s="10"/>
      <c r="B50" s="10"/>
      <c r="C50" s="10"/>
      <c r="D50" s="11"/>
      <c r="E50" s="16"/>
      <c r="F50" s="16"/>
      <c r="G50" s="14"/>
      <c r="H50" s="129"/>
      <c r="I50" s="129"/>
      <c r="J50" s="129"/>
    </row>
    <row r="51" spans="1:10" s="3" customFormat="1" ht="12.75">
      <c r="A51" s="104"/>
      <c r="B51" s="104"/>
      <c r="C51" s="104" t="s">
        <v>134</v>
      </c>
      <c r="D51" s="105" t="s">
        <v>135</v>
      </c>
      <c r="E51" s="75">
        <f>SUM(E52)</f>
        <v>160100</v>
      </c>
      <c r="F51" s="75">
        <f>SUM(F52)</f>
        <v>160089.99</v>
      </c>
      <c r="G51" s="68">
        <f>F51/E51</f>
        <v>0.9999374765771393</v>
      </c>
      <c r="H51" s="236"/>
      <c r="I51" s="236"/>
      <c r="J51" s="236"/>
    </row>
    <row r="52" spans="1:10" s="112" customFormat="1" ht="12.75">
      <c r="A52" s="106"/>
      <c r="B52" s="106"/>
      <c r="C52" s="106"/>
      <c r="D52" s="54" t="s">
        <v>41</v>
      </c>
      <c r="E52" s="65">
        <f>SUM(E53:E54)</f>
        <v>160100</v>
      </c>
      <c r="F52" s="65">
        <f>SUM(F53:F54)</f>
        <v>160089.99</v>
      </c>
      <c r="G52" s="66">
        <f>F52/E52</f>
        <v>0.9999374765771393</v>
      </c>
      <c r="H52" s="62"/>
      <c r="I52" s="62"/>
      <c r="J52" s="62"/>
    </row>
    <row r="53" spans="1:10" s="112" customFormat="1" ht="38.25">
      <c r="A53" s="309" t="s">
        <v>115</v>
      </c>
      <c r="B53" s="310"/>
      <c r="C53" s="311"/>
      <c r="D53" s="54" t="s">
        <v>222</v>
      </c>
      <c r="E53" s="65">
        <v>10100</v>
      </c>
      <c r="F53" s="65">
        <v>10089.99</v>
      </c>
      <c r="G53" s="66">
        <f>F53/E53</f>
        <v>0.9990089108910891</v>
      </c>
      <c r="H53" s="62"/>
      <c r="I53" s="62"/>
      <c r="J53" s="62"/>
    </row>
    <row r="54" spans="1:10" s="112" customFormat="1" ht="76.5">
      <c r="A54" s="318"/>
      <c r="B54" s="319"/>
      <c r="C54" s="320"/>
      <c r="D54" s="54" t="s">
        <v>223</v>
      </c>
      <c r="E54" s="65">
        <v>150000</v>
      </c>
      <c r="F54" s="65">
        <v>150000</v>
      </c>
      <c r="G54" s="66">
        <f>F54/E54</f>
        <v>1</v>
      </c>
      <c r="H54" s="62"/>
      <c r="I54" s="62"/>
      <c r="J54" s="62"/>
    </row>
    <row r="55" spans="1:10" ht="12.75">
      <c r="A55" s="10"/>
      <c r="B55" s="10"/>
      <c r="C55" s="10"/>
      <c r="D55" s="11"/>
      <c r="E55" s="16"/>
      <c r="F55" s="16"/>
      <c r="G55" s="14"/>
      <c r="H55" s="129"/>
      <c r="I55" s="129"/>
      <c r="J55" s="129"/>
    </row>
    <row r="56" spans="1:10" s="113" customFormat="1" ht="12.75">
      <c r="A56" s="57"/>
      <c r="B56" s="57"/>
      <c r="C56" s="57">
        <v>60016</v>
      </c>
      <c r="D56" s="51" t="s">
        <v>26</v>
      </c>
      <c r="E56" s="49">
        <f>E57+E67</f>
        <v>1583900</v>
      </c>
      <c r="F56" s="49">
        <f>F57+F67</f>
        <v>1511365.04</v>
      </c>
      <c r="G56" s="68">
        <f aca="true" t="shared" si="0" ref="G56:G65">F56/E56</f>
        <v>0.9542048361638993</v>
      </c>
      <c r="H56" s="239"/>
      <c r="I56" s="239"/>
      <c r="J56" s="239"/>
    </row>
    <row r="57" spans="1:10" s="112" customFormat="1" ht="12.75">
      <c r="A57" s="106"/>
      <c r="B57" s="106"/>
      <c r="C57" s="106"/>
      <c r="D57" s="54" t="s">
        <v>24</v>
      </c>
      <c r="E57" s="65">
        <f>SUM(E58:E65)</f>
        <v>625490</v>
      </c>
      <c r="F57" s="65">
        <f>SUM(F58:F65)</f>
        <v>620768.2</v>
      </c>
      <c r="G57" s="66">
        <f t="shared" si="0"/>
        <v>0.9924510383859054</v>
      </c>
      <c r="H57" s="62"/>
      <c r="I57" s="62"/>
      <c r="J57" s="62"/>
    </row>
    <row r="58" spans="1:10" s="112" customFormat="1" ht="12.75" customHeight="1">
      <c r="A58" s="264" t="s">
        <v>115</v>
      </c>
      <c r="B58" s="265"/>
      <c r="C58" s="266"/>
      <c r="D58" s="54" t="s">
        <v>77</v>
      </c>
      <c r="E58" s="65">
        <v>445250</v>
      </c>
      <c r="F58" s="65">
        <v>445241.35</v>
      </c>
      <c r="G58" s="66">
        <f t="shared" si="0"/>
        <v>0.9999805727119595</v>
      </c>
      <c r="H58" s="62"/>
      <c r="I58" s="62"/>
      <c r="J58" s="62"/>
    </row>
    <row r="59" spans="1:10" s="112" customFormat="1" ht="51">
      <c r="A59" s="288"/>
      <c r="B59" s="289"/>
      <c r="C59" s="290"/>
      <c r="D59" s="99" t="s">
        <v>148</v>
      </c>
      <c r="E59" s="101">
        <v>5538</v>
      </c>
      <c r="F59" s="101">
        <v>5533.75</v>
      </c>
      <c r="G59" s="66">
        <f t="shared" si="0"/>
        <v>0.9992325749368003</v>
      </c>
      <c r="H59" s="62"/>
      <c r="I59" s="62"/>
      <c r="J59" s="62"/>
    </row>
    <row r="60" spans="1:10" s="112" customFormat="1" ht="25.5">
      <c r="A60" s="288"/>
      <c r="B60" s="289"/>
      <c r="C60" s="290"/>
      <c r="D60" s="99" t="s">
        <v>185</v>
      </c>
      <c r="E60" s="101">
        <v>40000</v>
      </c>
      <c r="F60" s="101">
        <v>36666</v>
      </c>
      <c r="G60" s="66">
        <f t="shared" si="0"/>
        <v>0.91665</v>
      </c>
      <c r="H60" s="62"/>
      <c r="I60" s="62"/>
      <c r="J60" s="62"/>
    </row>
    <row r="61" spans="1:10" s="112" customFormat="1" ht="25.5">
      <c r="A61" s="288"/>
      <c r="B61" s="289"/>
      <c r="C61" s="290"/>
      <c r="D61" s="99" t="s">
        <v>224</v>
      </c>
      <c r="E61" s="101">
        <v>65000</v>
      </c>
      <c r="F61" s="101">
        <v>64345</v>
      </c>
      <c r="G61" s="66">
        <f t="shared" si="0"/>
        <v>0.9899230769230769</v>
      </c>
      <c r="H61" s="62"/>
      <c r="I61" s="62"/>
      <c r="J61" s="62"/>
    </row>
    <row r="62" spans="1:10" s="112" customFormat="1" ht="38.25">
      <c r="A62" s="288"/>
      <c r="B62" s="289"/>
      <c r="C62" s="290"/>
      <c r="D62" s="99" t="s">
        <v>225</v>
      </c>
      <c r="E62" s="101">
        <v>46050</v>
      </c>
      <c r="F62" s="101">
        <v>45831</v>
      </c>
      <c r="G62" s="66">
        <f t="shared" si="0"/>
        <v>0.9952442996742671</v>
      </c>
      <c r="H62" s="62"/>
      <c r="I62" s="62"/>
      <c r="J62" s="62"/>
    </row>
    <row r="63" spans="1:10" s="112" customFormat="1" ht="38.25">
      <c r="A63" s="288"/>
      <c r="B63" s="289"/>
      <c r="C63" s="290"/>
      <c r="D63" s="99" t="s">
        <v>226</v>
      </c>
      <c r="E63" s="101">
        <v>3252</v>
      </c>
      <c r="F63" s="101">
        <v>2751.1</v>
      </c>
      <c r="G63" s="66">
        <f t="shared" si="0"/>
        <v>0.8459717097170971</v>
      </c>
      <c r="H63" s="62"/>
      <c r="I63" s="62"/>
      <c r="J63" s="62"/>
    </row>
    <row r="64" spans="1:10" s="112" customFormat="1" ht="25.5">
      <c r="A64" s="288"/>
      <c r="B64" s="289"/>
      <c r="C64" s="290"/>
      <c r="D64" s="99" t="s">
        <v>227</v>
      </c>
      <c r="E64" s="101">
        <v>15860</v>
      </c>
      <c r="F64" s="101">
        <v>15860</v>
      </c>
      <c r="G64" s="66">
        <f t="shared" si="0"/>
        <v>1</v>
      </c>
      <c r="H64" s="62"/>
      <c r="I64" s="62"/>
      <c r="J64" s="62"/>
    </row>
    <row r="65" spans="1:10" s="112" customFormat="1" ht="12.75">
      <c r="A65" s="285"/>
      <c r="B65" s="286"/>
      <c r="C65" s="287"/>
      <c r="D65" s="99" t="s">
        <v>228</v>
      </c>
      <c r="E65" s="101">
        <v>4540</v>
      </c>
      <c r="F65" s="101">
        <v>4540</v>
      </c>
      <c r="G65" s="66">
        <f t="shared" si="0"/>
        <v>1</v>
      </c>
      <c r="H65" s="62"/>
      <c r="I65" s="62"/>
      <c r="J65" s="62"/>
    </row>
    <row r="66" spans="1:10" ht="12.75">
      <c r="A66" s="10"/>
      <c r="B66" s="10"/>
      <c r="C66" s="10"/>
      <c r="D66" s="11"/>
      <c r="E66" s="16"/>
      <c r="F66" s="16"/>
      <c r="G66" s="14"/>
      <c r="H66" s="129"/>
      <c r="I66" s="129"/>
      <c r="J66" s="129"/>
    </row>
    <row r="67" spans="1:10" s="112" customFormat="1" ht="12.75">
      <c r="A67" s="106"/>
      <c r="B67" s="106"/>
      <c r="C67" s="106"/>
      <c r="D67" s="54" t="s">
        <v>41</v>
      </c>
      <c r="E67" s="65">
        <f>SUM(E68:E72)</f>
        <v>958410</v>
      </c>
      <c r="F67" s="65">
        <f>SUM(F68:F72)</f>
        <v>890596.84</v>
      </c>
      <c r="G67" s="66">
        <f aca="true" t="shared" si="1" ref="G67:G72">F67/E67</f>
        <v>0.9292441022109535</v>
      </c>
      <c r="H67" s="62"/>
      <c r="I67" s="62"/>
      <c r="J67" s="62"/>
    </row>
    <row r="68" spans="1:10" s="112" customFormat="1" ht="25.5">
      <c r="A68" s="288" t="s">
        <v>115</v>
      </c>
      <c r="B68" s="289"/>
      <c r="C68" s="290"/>
      <c r="D68" s="99" t="s">
        <v>229</v>
      </c>
      <c r="E68" s="101">
        <v>354500</v>
      </c>
      <c r="F68" s="101">
        <v>354021.06</v>
      </c>
      <c r="G68" s="66">
        <f t="shared" si="1"/>
        <v>0.998648970380818</v>
      </c>
      <c r="H68" s="62"/>
      <c r="I68" s="62"/>
      <c r="J68" s="62"/>
    </row>
    <row r="69" spans="1:10" s="112" customFormat="1" ht="25.5">
      <c r="A69" s="120"/>
      <c r="B69" s="118"/>
      <c r="C69" s="119"/>
      <c r="D69" s="99" t="s">
        <v>230</v>
      </c>
      <c r="E69" s="101">
        <v>56500</v>
      </c>
      <c r="F69" s="101">
        <v>55000</v>
      </c>
      <c r="G69" s="66">
        <f t="shared" si="1"/>
        <v>0.9734513274336283</v>
      </c>
      <c r="H69" s="62"/>
      <c r="I69" s="62"/>
      <c r="J69" s="62"/>
    </row>
    <row r="70" spans="1:10" s="112" customFormat="1" ht="25.5">
      <c r="A70" s="120"/>
      <c r="B70" s="118"/>
      <c r="C70" s="119"/>
      <c r="D70" s="99" t="s">
        <v>231</v>
      </c>
      <c r="E70" s="101">
        <v>93000</v>
      </c>
      <c r="F70" s="101">
        <v>92395.78</v>
      </c>
      <c r="G70" s="66">
        <f t="shared" si="1"/>
        <v>0.9935030107526882</v>
      </c>
      <c r="H70" s="62"/>
      <c r="I70" s="62"/>
      <c r="J70" s="62"/>
    </row>
    <row r="71" spans="1:10" s="112" customFormat="1" ht="51">
      <c r="A71" s="120"/>
      <c r="B71" s="118"/>
      <c r="C71" s="119"/>
      <c r="D71" s="99" t="s">
        <v>233</v>
      </c>
      <c r="E71" s="101">
        <v>405000</v>
      </c>
      <c r="F71" s="101">
        <v>339770</v>
      </c>
      <c r="G71" s="66">
        <f t="shared" si="1"/>
        <v>0.8389382716049383</v>
      </c>
      <c r="H71" s="62"/>
      <c r="I71" s="62"/>
      <c r="J71" s="62"/>
    </row>
    <row r="72" spans="1:10" s="112" customFormat="1" ht="51">
      <c r="A72" s="120"/>
      <c r="B72" s="118"/>
      <c r="C72" s="119"/>
      <c r="D72" s="99" t="s">
        <v>232</v>
      </c>
      <c r="E72" s="101">
        <v>49410</v>
      </c>
      <c r="F72" s="101">
        <v>49410</v>
      </c>
      <c r="G72" s="66">
        <f t="shared" si="1"/>
        <v>1</v>
      </c>
      <c r="H72" s="62"/>
      <c r="I72" s="62"/>
      <c r="J72" s="62"/>
    </row>
    <row r="73" spans="1:10" s="112" customFormat="1" ht="12.75">
      <c r="A73" s="100"/>
      <c r="B73" s="100"/>
      <c r="C73" s="100"/>
      <c r="D73" s="99"/>
      <c r="E73" s="101"/>
      <c r="F73" s="101"/>
      <c r="G73" s="66"/>
      <c r="H73" s="62"/>
      <c r="I73" s="62"/>
      <c r="J73" s="62"/>
    </row>
    <row r="74" spans="1:10" s="3" customFormat="1" ht="12.75">
      <c r="A74" s="104"/>
      <c r="B74" s="104"/>
      <c r="C74" s="104">
        <v>60095</v>
      </c>
      <c r="D74" s="105" t="s">
        <v>22</v>
      </c>
      <c r="E74" s="75">
        <f>SUM(E75)</f>
        <v>17000</v>
      </c>
      <c r="F74" s="75">
        <f>SUM(F75)</f>
        <v>17000</v>
      </c>
      <c r="G74" s="68">
        <f>F74/E74</f>
        <v>1</v>
      </c>
      <c r="H74" s="236"/>
      <c r="I74" s="236"/>
      <c r="J74" s="236"/>
    </row>
    <row r="75" spans="1:10" s="112" customFormat="1" ht="12.75">
      <c r="A75" s="100"/>
      <c r="B75" s="100"/>
      <c r="C75" s="100"/>
      <c r="D75" s="99" t="s">
        <v>41</v>
      </c>
      <c r="E75" s="101">
        <f>SUM(E76:E78)</f>
        <v>17000</v>
      </c>
      <c r="F75" s="101">
        <f>SUM(F76:F78)</f>
        <v>17000</v>
      </c>
      <c r="G75" s="66">
        <f>F75/E75</f>
        <v>1</v>
      </c>
      <c r="H75" s="62"/>
      <c r="I75" s="62"/>
      <c r="J75" s="62"/>
    </row>
    <row r="76" spans="1:10" s="112" customFormat="1" ht="38.25">
      <c r="A76" s="257" t="s">
        <v>115</v>
      </c>
      <c r="B76" s="258"/>
      <c r="C76" s="259"/>
      <c r="D76" s="99" t="s">
        <v>234</v>
      </c>
      <c r="E76" s="101">
        <v>5600</v>
      </c>
      <c r="F76" s="101">
        <v>5600</v>
      </c>
      <c r="G76" s="66">
        <f>F76/E76</f>
        <v>1</v>
      </c>
      <c r="H76" s="62"/>
      <c r="I76" s="62"/>
      <c r="J76" s="62"/>
    </row>
    <row r="77" spans="1:10" s="112" customFormat="1" ht="38.25">
      <c r="A77" s="260"/>
      <c r="B77" s="261"/>
      <c r="C77" s="262"/>
      <c r="D77" s="99" t="s">
        <v>312</v>
      </c>
      <c r="E77" s="101">
        <v>6100</v>
      </c>
      <c r="F77" s="101">
        <v>6100</v>
      </c>
      <c r="G77" s="66">
        <f>F77/E77</f>
        <v>1</v>
      </c>
      <c r="H77" s="62"/>
      <c r="I77" s="62"/>
      <c r="J77" s="62"/>
    </row>
    <row r="78" spans="1:10" s="112" customFormat="1" ht="38.25">
      <c r="A78" s="249"/>
      <c r="B78" s="250"/>
      <c r="C78" s="251"/>
      <c r="D78" s="99" t="s">
        <v>235</v>
      </c>
      <c r="E78" s="101">
        <v>5300</v>
      </c>
      <c r="F78" s="101">
        <v>5300</v>
      </c>
      <c r="G78" s="66">
        <f>F78/E78</f>
        <v>1</v>
      </c>
      <c r="H78" s="62"/>
      <c r="I78" s="62"/>
      <c r="J78" s="62"/>
    </row>
    <row r="79" spans="1:10" ht="12.75">
      <c r="A79" s="10"/>
      <c r="B79" s="10"/>
      <c r="C79" s="10"/>
      <c r="D79" s="11"/>
      <c r="E79" s="16"/>
      <c r="F79" s="16"/>
      <c r="G79" s="14"/>
      <c r="H79" s="129"/>
      <c r="I79" s="129"/>
      <c r="J79" s="129"/>
    </row>
    <row r="80" spans="1:10" s="117" customFormat="1" ht="12.75">
      <c r="A80" s="145" t="s">
        <v>186</v>
      </c>
      <c r="B80" s="145">
        <v>700</v>
      </c>
      <c r="C80" s="145"/>
      <c r="D80" s="146" t="s">
        <v>5</v>
      </c>
      <c r="E80" s="147">
        <f>SUM(E82,E91)</f>
        <v>469439.08</v>
      </c>
      <c r="F80" s="147">
        <f>SUM(F82,F91)</f>
        <v>451345.1</v>
      </c>
      <c r="G80" s="93">
        <f>F80/E80</f>
        <v>0.9614561702021058</v>
      </c>
      <c r="H80" s="240"/>
      <c r="I80" s="240"/>
      <c r="J80" s="240"/>
    </row>
    <row r="81" spans="1:7" s="144" customFormat="1" ht="12.75">
      <c r="A81" s="141"/>
      <c r="B81" s="141"/>
      <c r="C81" s="141"/>
      <c r="D81" s="142"/>
      <c r="E81" s="143"/>
      <c r="F81" s="143"/>
      <c r="G81" s="42"/>
    </row>
    <row r="82" spans="1:10" s="113" customFormat="1" ht="25.5">
      <c r="A82" s="57"/>
      <c r="B82" s="57"/>
      <c r="C82" s="57">
        <v>70005</v>
      </c>
      <c r="D82" s="51" t="s">
        <v>49</v>
      </c>
      <c r="E82" s="49">
        <f>E83</f>
        <v>219439.08000000002</v>
      </c>
      <c r="F82" s="49">
        <f>F83</f>
        <v>201345.1</v>
      </c>
      <c r="G82" s="68">
        <f aca="true" t="shared" si="2" ref="G82:G89">F82/E82</f>
        <v>0.9175444045791661</v>
      </c>
      <c r="H82" s="239"/>
      <c r="I82" s="239"/>
      <c r="J82" s="239"/>
    </row>
    <row r="83" spans="1:10" s="112" customFormat="1" ht="12.75">
      <c r="A83" s="106"/>
      <c r="B83" s="106"/>
      <c r="C83" s="106"/>
      <c r="D83" s="54" t="s">
        <v>24</v>
      </c>
      <c r="E83" s="64">
        <f>SUM(E84:E89)</f>
        <v>219439.08000000002</v>
      </c>
      <c r="F83" s="64">
        <f>SUM(F84:F89)</f>
        <v>201345.1</v>
      </c>
      <c r="G83" s="66">
        <f t="shared" si="2"/>
        <v>0.9175444045791661</v>
      </c>
      <c r="H83" s="62"/>
      <c r="I83" s="62"/>
      <c r="J83" s="62"/>
    </row>
    <row r="84" spans="1:10" s="112" customFormat="1" ht="25.5" customHeight="1">
      <c r="A84" s="264" t="s">
        <v>115</v>
      </c>
      <c r="B84" s="265"/>
      <c r="C84" s="266"/>
      <c r="D84" s="54" t="s">
        <v>52</v>
      </c>
      <c r="E84" s="64">
        <v>3000</v>
      </c>
      <c r="F84" s="64">
        <v>2952</v>
      </c>
      <c r="G84" s="66">
        <f t="shared" si="2"/>
        <v>0.984</v>
      </c>
      <c r="H84" s="62"/>
      <c r="I84" s="62"/>
      <c r="J84" s="62"/>
    </row>
    <row r="85" spans="1:10" s="112" customFormat="1" ht="12.75" customHeight="1">
      <c r="A85" s="267"/>
      <c r="B85" s="268"/>
      <c r="C85" s="269"/>
      <c r="D85" s="54" t="s">
        <v>172</v>
      </c>
      <c r="E85" s="64">
        <v>2000</v>
      </c>
      <c r="F85" s="64">
        <v>1290.81</v>
      </c>
      <c r="G85" s="66">
        <f t="shared" si="2"/>
        <v>0.645405</v>
      </c>
      <c r="H85" s="62"/>
      <c r="I85" s="62"/>
      <c r="J85" s="62"/>
    </row>
    <row r="86" spans="1:10" s="112" customFormat="1" ht="29.25" customHeight="1">
      <c r="A86" s="267"/>
      <c r="B86" s="268"/>
      <c r="C86" s="269"/>
      <c r="D86" s="54" t="s">
        <v>173</v>
      </c>
      <c r="E86" s="65">
        <v>102038.46</v>
      </c>
      <c r="F86" s="65">
        <v>99482.46</v>
      </c>
      <c r="G86" s="66">
        <f t="shared" si="2"/>
        <v>0.9749506215597531</v>
      </c>
      <c r="H86" s="62"/>
      <c r="I86" s="62"/>
      <c r="J86" s="62"/>
    </row>
    <row r="87" spans="1:10" s="112" customFormat="1" ht="42" customHeight="1">
      <c r="A87" s="267"/>
      <c r="B87" s="268"/>
      <c r="C87" s="269"/>
      <c r="D87" s="54" t="s">
        <v>236</v>
      </c>
      <c r="E87" s="65">
        <v>3800</v>
      </c>
      <c r="F87" s="65">
        <v>3782</v>
      </c>
      <c r="G87" s="66">
        <f>F87/E87</f>
        <v>0.9952631578947368</v>
      </c>
      <c r="H87" s="62"/>
      <c r="I87" s="62"/>
      <c r="J87" s="62"/>
    </row>
    <row r="88" spans="1:10" s="112" customFormat="1" ht="17.25" customHeight="1">
      <c r="A88" s="267"/>
      <c r="B88" s="268"/>
      <c r="C88" s="269"/>
      <c r="D88" s="99" t="s">
        <v>215</v>
      </c>
      <c r="E88" s="101">
        <v>105290</v>
      </c>
      <c r="F88" s="101">
        <v>90527.21</v>
      </c>
      <c r="G88" s="66">
        <f t="shared" si="2"/>
        <v>0.8597892487415709</v>
      </c>
      <c r="H88" s="62"/>
      <c r="I88" s="62"/>
      <c r="J88" s="62"/>
    </row>
    <row r="89" spans="1:10" s="112" customFormat="1" ht="25.5">
      <c r="A89" s="267"/>
      <c r="B89" s="268"/>
      <c r="C89" s="269"/>
      <c r="D89" s="54" t="s">
        <v>216</v>
      </c>
      <c r="E89" s="65">
        <v>3310.62</v>
      </c>
      <c r="F89" s="65">
        <v>3310.62</v>
      </c>
      <c r="G89" s="66">
        <f t="shared" si="2"/>
        <v>1</v>
      </c>
      <c r="H89" s="62"/>
      <c r="I89" s="62"/>
      <c r="J89" s="62"/>
    </row>
    <row r="90" spans="1:10" ht="12.75">
      <c r="A90" s="10"/>
      <c r="B90" s="10"/>
      <c r="C90" s="10"/>
      <c r="D90" s="11"/>
      <c r="E90" s="16"/>
      <c r="F90" s="16"/>
      <c r="G90" s="14"/>
      <c r="H90" s="129"/>
      <c r="I90" s="129"/>
      <c r="J90" s="129"/>
    </row>
    <row r="91" spans="1:10" s="113" customFormat="1" ht="12.75">
      <c r="A91" s="57"/>
      <c r="B91" s="57"/>
      <c r="C91" s="57">
        <v>70095</v>
      </c>
      <c r="D91" s="51" t="s">
        <v>22</v>
      </c>
      <c r="E91" s="49">
        <f>E92</f>
        <v>250000</v>
      </c>
      <c r="F91" s="49">
        <f>F92</f>
        <v>250000</v>
      </c>
      <c r="G91" s="68">
        <f>F91/E91</f>
        <v>1</v>
      </c>
      <c r="H91" s="239"/>
      <c r="I91" s="239"/>
      <c r="J91" s="239"/>
    </row>
    <row r="92" spans="1:10" s="112" customFormat="1" ht="12.75">
      <c r="A92" s="69"/>
      <c r="B92" s="69"/>
      <c r="C92" s="69"/>
      <c r="D92" s="70" t="s">
        <v>24</v>
      </c>
      <c r="E92" s="71">
        <f>E93</f>
        <v>250000</v>
      </c>
      <c r="F92" s="71">
        <f>F93</f>
        <v>250000</v>
      </c>
      <c r="G92" s="66">
        <f>F92/E92</f>
        <v>1</v>
      </c>
      <c r="H92" s="62"/>
      <c r="I92" s="62"/>
      <c r="J92" s="62"/>
    </row>
    <row r="93" spans="1:10" s="112" customFormat="1" ht="72.75" customHeight="1">
      <c r="A93" s="273" t="s">
        <v>115</v>
      </c>
      <c r="B93" s="273"/>
      <c r="C93" s="273"/>
      <c r="D93" s="99" t="s">
        <v>237</v>
      </c>
      <c r="E93" s="101">
        <v>250000</v>
      </c>
      <c r="F93" s="101">
        <v>250000</v>
      </c>
      <c r="G93" s="66">
        <f>F93/E93</f>
        <v>1</v>
      </c>
      <c r="H93" s="62"/>
      <c r="I93" s="62"/>
      <c r="J93" s="62"/>
    </row>
    <row r="94" spans="1:10" s="112" customFormat="1" ht="12.75">
      <c r="A94" s="100"/>
      <c r="B94" s="100"/>
      <c r="C94" s="100"/>
      <c r="D94" s="99"/>
      <c r="E94" s="101"/>
      <c r="F94" s="101"/>
      <c r="G94" s="66"/>
      <c r="H94" s="62"/>
      <c r="I94" s="62"/>
      <c r="J94" s="62"/>
    </row>
    <row r="95" spans="1:10" s="114" customFormat="1" ht="12.75">
      <c r="A95" s="76" t="s">
        <v>7</v>
      </c>
      <c r="B95" s="76">
        <v>710</v>
      </c>
      <c r="C95" s="76"/>
      <c r="D95" s="90" t="s">
        <v>6</v>
      </c>
      <c r="E95" s="107">
        <f>SUM(E97,E102,E107)</f>
        <v>137100</v>
      </c>
      <c r="F95" s="107">
        <f>SUM(F97,F102,F107)</f>
        <v>121168.92</v>
      </c>
      <c r="G95" s="93">
        <f>F95/E95</f>
        <v>0.8837995623632385</v>
      </c>
      <c r="H95" s="235"/>
      <c r="I95" s="235"/>
      <c r="J95" s="235"/>
    </row>
    <row r="96" spans="1:10" ht="12.75">
      <c r="A96" s="10"/>
      <c r="B96" s="10"/>
      <c r="C96" s="10"/>
      <c r="D96" s="11"/>
      <c r="E96" s="16"/>
      <c r="F96" s="16"/>
      <c r="G96" s="14"/>
      <c r="H96" s="129"/>
      <c r="I96" s="129"/>
      <c r="J96" s="129"/>
    </row>
    <row r="97" spans="1:10" s="113" customFormat="1" ht="25.5">
      <c r="A97" s="109"/>
      <c r="B97" s="109"/>
      <c r="C97" s="104" t="s">
        <v>124</v>
      </c>
      <c r="D97" s="105" t="s">
        <v>125</v>
      </c>
      <c r="E97" s="75">
        <f>E98</f>
        <v>109000</v>
      </c>
      <c r="F97" s="75">
        <f>F98</f>
        <v>98459</v>
      </c>
      <c r="G97" s="68">
        <f>F97/E97</f>
        <v>0.9032935779816513</v>
      </c>
      <c r="H97" s="239"/>
      <c r="I97" s="239"/>
      <c r="J97" s="239"/>
    </row>
    <row r="98" spans="1:10" s="112" customFormat="1" ht="12.75">
      <c r="A98" s="69"/>
      <c r="B98" s="69"/>
      <c r="C98" s="69"/>
      <c r="D98" s="70" t="s">
        <v>24</v>
      </c>
      <c r="E98" s="71">
        <f>SUM(E99:E100)</f>
        <v>109000</v>
      </c>
      <c r="F98" s="71">
        <f>SUM(F99:F100)</f>
        <v>98459</v>
      </c>
      <c r="G98" s="72">
        <f>F98/E98</f>
        <v>0.9032935779816513</v>
      </c>
      <c r="H98" s="62"/>
      <c r="I98" s="62"/>
      <c r="J98" s="62"/>
    </row>
    <row r="99" spans="1:10" s="112" customFormat="1" ht="25.5">
      <c r="A99" s="257" t="s">
        <v>115</v>
      </c>
      <c r="B99" s="258"/>
      <c r="C99" s="259"/>
      <c r="D99" s="99" t="s">
        <v>52</v>
      </c>
      <c r="E99" s="101">
        <v>2000</v>
      </c>
      <c r="F99" s="101">
        <v>2000</v>
      </c>
      <c r="G99" s="72">
        <f>F99/E99</f>
        <v>1</v>
      </c>
      <c r="H99" s="62"/>
      <c r="I99" s="62"/>
      <c r="J99" s="62"/>
    </row>
    <row r="100" spans="1:10" s="112" customFormat="1" ht="12.75">
      <c r="A100" s="249"/>
      <c r="B100" s="250"/>
      <c r="C100" s="251"/>
      <c r="D100" s="99" t="s">
        <v>28</v>
      </c>
      <c r="E100" s="101">
        <v>107000</v>
      </c>
      <c r="F100" s="101">
        <v>96459</v>
      </c>
      <c r="G100" s="72">
        <f>F100/E100</f>
        <v>0.9014859813084112</v>
      </c>
      <c r="H100" s="62"/>
      <c r="I100" s="62"/>
      <c r="J100" s="62"/>
    </row>
    <row r="101" spans="1:10" ht="12.75">
      <c r="A101" s="10"/>
      <c r="B101" s="10"/>
      <c r="C101" s="10"/>
      <c r="D101" s="11"/>
      <c r="E101" s="16"/>
      <c r="F101" s="16"/>
      <c r="G101" s="30"/>
      <c r="H101" s="129"/>
      <c r="I101" s="129"/>
      <c r="J101" s="129"/>
    </row>
    <row r="102" spans="1:10" s="113" customFormat="1" ht="25.5">
      <c r="A102" s="57"/>
      <c r="B102" s="57"/>
      <c r="C102" s="57">
        <v>71014</v>
      </c>
      <c r="D102" s="51" t="s">
        <v>56</v>
      </c>
      <c r="E102" s="49">
        <f>E103</f>
        <v>27500</v>
      </c>
      <c r="F102" s="49">
        <f>F103</f>
        <v>22109.92</v>
      </c>
      <c r="G102" s="68">
        <f>F102/E102</f>
        <v>0.8039970909090909</v>
      </c>
      <c r="H102" s="239"/>
      <c r="I102" s="239"/>
      <c r="J102" s="239"/>
    </row>
    <row r="103" spans="1:10" s="112" customFormat="1" ht="12.75">
      <c r="A103" s="69"/>
      <c r="B103" s="69"/>
      <c r="C103" s="69"/>
      <c r="D103" s="70" t="s">
        <v>24</v>
      </c>
      <c r="E103" s="71">
        <f>E104+E105</f>
        <v>27500</v>
      </c>
      <c r="F103" s="71">
        <f>F104+F105</f>
        <v>22109.92</v>
      </c>
      <c r="G103" s="66">
        <f>F103/E103</f>
        <v>0.8039970909090909</v>
      </c>
      <c r="H103" s="62"/>
      <c r="I103" s="62"/>
      <c r="J103" s="62"/>
    </row>
    <row r="104" spans="1:10" s="112" customFormat="1" ht="25.5">
      <c r="A104" s="282"/>
      <c r="B104" s="283"/>
      <c r="C104" s="284"/>
      <c r="D104" s="99" t="s">
        <v>52</v>
      </c>
      <c r="E104" s="101">
        <v>12500</v>
      </c>
      <c r="F104" s="101">
        <v>11202</v>
      </c>
      <c r="G104" s="66">
        <f>F104/E104</f>
        <v>0.89616</v>
      </c>
      <c r="H104" s="62"/>
      <c r="I104" s="62"/>
      <c r="J104" s="62"/>
    </row>
    <row r="105" spans="1:10" s="112" customFormat="1" ht="12.75">
      <c r="A105" s="285"/>
      <c r="B105" s="286"/>
      <c r="C105" s="287"/>
      <c r="D105" s="99" t="s">
        <v>28</v>
      </c>
      <c r="E105" s="101">
        <v>15000</v>
      </c>
      <c r="F105" s="101">
        <v>10907.92</v>
      </c>
      <c r="G105" s="66">
        <f>F105/E105</f>
        <v>0.7271946666666667</v>
      </c>
      <c r="H105" s="62"/>
      <c r="I105" s="62"/>
      <c r="J105" s="62"/>
    </row>
    <row r="106" spans="1:10" ht="12.75">
      <c r="A106" s="130"/>
      <c r="B106" s="131"/>
      <c r="C106" s="132"/>
      <c r="D106" s="11"/>
      <c r="E106" s="16"/>
      <c r="F106" s="16"/>
      <c r="G106" s="14"/>
      <c r="H106" s="129"/>
      <c r="I106" s="129"/>
      <c r="J106" s="129"/>
    </row>
    <row r="107" spans="1:10" s="3" customFormat="1" ht="12.75">
      <c r="A107" s="110"/>
      <c r="B107" s="110"/>
      <c r="C107" s="110">
        <v>71035</v>
      </c>
      <c r="D107" s="105" t="s">
        <v>174</v>
      </c>
      <c r="E107" s="75">
        <f>SUM(E108)</f>
        <v>600</v>
      </c>
      <c r="F107" s="75">
        <f>SUM(F108)</f>
        <v>600</v>
      </c>
      <c r="G107" s="68">
        <f>F107/E107</f>
        <v>1</v>
      </c>
      <c r="H107" s="236"/>
      <c r="I107" s="236"/>
      <c r="J107" s="236"/>
    </row>
    <row r="108" spans="1:10" s="112" customFormat="1" ht="12.75">
      <c r="A108" s="125"/>
      <c r="B108" s="125"/>
      <c r="C108" s="125"/>
      <c r="D108" s="99" t="s">
        <v>24</v>
      </c>
      <c r="E108" s="101">
        <f>SUM(E109)</f>
        <v>600</v>
      </c>
      <c r="F108" s="101">
        <f>SUM(F109)</f>
        <v>600</v>
      </c>
      <c r="G108" s="66">
        <f>F108/E108</f>
        <v>1</v>
      </c>
      <c r="H108" s="62"/>
      <c r="I108" s="62"/>
      <c r="J108" s="62"/>
    </row>
    <row r="109" spans="1:10" s="112" customFormat="1" ht="12.75">
      <c r="A109" s="247" t="s">
        <v>115</v>
      </c>
      <c r="B109" s="280"/>
      <c r="C109" s="281"/>
      <c r="D109" s="99" t="s">
        <v>54</v>
      </c>
      <c r="E109" s="101">
        <v>600</v>
      </c>
      <c r="F109" s="101">
        <v>600</v>
      </c>
      <c r="G109" s="66">
        <f>F109/E109</f>
        <v>1</v>
      </c>
      <c r="H109" s="62"/>
      <c r="I109" s="62"/>
      <c r="J109" s="62"/>
    </row>
    <row r="110" spans="1:10" s="112" customFormat="1" ht="12.75">
      <c r="A110" s="100"/>
      <c r="B110" s="100"/>
      <c r="C110" s="100"/>
      <c r="D110" s="99"/>
      <c r="E110" s="101"/>
      <c r="F110" s="101"/>
      <c r="G110" s="66"/>
      <c r="H110" s="62"/>
      <c r="I110" s="62"/>
      <c r="J110" s="62"/>
    </row>
    <row r="111" spans="1:10" s="114" customFormat="1" ht="12.75">
      <c r="A111" s="76" t="s">
        <v>9</v>
      </c>
      <c r="B111" s="76">
        <v>750</v>
      </c>
      <c r="C111" s="76"/>
      <c r="D111" s="90" t="s">
        <v>8</v>
      </c>
      <c r="E111" s="91">
        <f>SUM(E113,E121,E126,E132,E136)</f>
        <v>3238450.58</v>
      </c>
      <c r="F111" s="91">
        <f>SUM(F113,F121,F126,F132,F136)</f>
        <v>2985596.61</v>
      </c>
      <c r="G111" s="93">
        <f>F111/E111</f>
        <v>0.9219213127532117</v>
      </c>
      <c r="H111" s="235"/>
      <c r="I111" s="235"/>
      <c r="J111" s="235"/>
    </row>
    <row r="112" spans="1:10" ht="12.75">
      <c r="A112" s="10"/>
      <c r="B112" s="10"/>
      <c r="C112" s="10"/>
      <c r="D112" s="11"/>
      <c r="E112" s="16"/>
      <c r="F112" s="16"/>
      <c r="G112" s="14"/>
      <c r="H112" s="129"/>
      <c r="I112" s="129"/>
      <c r="J112" s="129"/>
    </row>
    <row r="113" spans="1:10" s="113" customFormat="1" ht="12.75">
      <c r="A113" s="57"/>
      <c r="B113" s="57"/>
      <c r="C113" s="57">
        <v>75011</v>
      </c>
      <c r="D113" s="51" t="s">
        <v>149</v>
      </c>
      <c r="E113" s="49">
        <f>E114</f>
        <v>78651</v>
      </c>
      <c r="F113" s="49">
        <f>F114</f>
        <v>78651</v>
      </c>
      <c r="G113" s="68">
        <f aca="true" t="shared" si="3" ref="G113:G119">F113/E113</f>
        <v>1</v>
      </c>
      <c r="H113" s="239"/>
      <c r="I113" s="239"/>
      <c r="J113" s="239"/>
    </row>
    <row r="114" spans="1:10" s="112" customFormat="1" ht="12.75">
      <c r="A114" s="69"/>
      <c r="B114" s="69"/>
      <c r="C114" s="69"/>
      <c r="D114" s="70" t="s">
        <v>24</v>
      </c>
      <c r="E114" s="108">
        <f>SUM(E115:E119)</f>
        <v>78651</v>
      </c>
      <c r="F114" s="108">
        <f>SUM(F115:F119)</f>
        <v>78651</v>
      </c>
      <c r="G114" s="66">
        <f t="shared" si="3"/>
        <v>1</v>
      </c>
      <c r="H114" s="62"/>
      <c r="I114" s="62"/>
      <c r="J114" s="62"/>
    </row>
    <row r="115" spans="1:10" s="112" customFormat="1" ht="29.25" customHeight="1">
      <c r="A115" s="282" t="s">
        <v>116</v>
      </c>
      <c r="B115" s="283"/>
      <c r="C115" s="284"/>
      <c r="D115" s="99" t="s">
        <v>78</v>
      </c>
      <c r="E115" s="101">
        <v>68116</v>
      </c>
      <c r="F115" s="101">
        <v>68116</v>
      </c>
      <c r="G115" s="66">
        <f t="shared" si="3"/>
        <v>1</v>
      </c>
      <c r="H115" s="62"/>
      <c r="I115" s="62"/>
      <c r="J115" s="62"/>
    </row>
    <row r="116" spans="1:10" s="112" customFormat="1" ht="38.25">
      <c r="A116" s="288"/>
      <c r="B116" s="289"/>
      <c r="C116" s="290"/>
      <c r="D116" s="99" t="s">
        <v>238</v>
      </c>
      <c r="E116" s="101">
        <v>2000</v>
      </c>
      <c r="F116" s="101">
        <v>2000</v>
      </c>
      <c r="G116" s="66">
        <f t="shared" si="3"/>
        <v>1</v>
      </c>
      <c r="H116" s="62"/>
      <c r="I116" s="62"/>
      <c r="J116" s="62"/>
    </row>
    <row r="117" spans="1:10" s="112" customFormat="1" ht="51">
      <c r="A117" s="288"/>
      <c r="B117" s="289"/>
      <c r="C117" s="290"/>
      <c r="D117" s="99" t="s">
        <v>239</v>
      </c>
      <c r="E117" s="101">
        <v>528</v>
      </c>
      <c r="F117" s="101">
        <v>528</v>
      </c>
      <c r="G117" s="66">
        <f t="shared" si="3"/>
        <v>1</v>
      </c>
      <c r="H117" s="62"/>
      <c r="I117" s="62"/>
      <c r="J117" s="62"/>
    </row>
    <row r="118" spans="1:10" s="112" customFormat="1" ht="25.5">
      <c r="A118" s="288"/>
      <c r="B118" s="289"/>
      <c r="C118" s="290"/>
      <c r="D118" s="99" t="s">
        <v>240</v>
      </c>
      <c r="E118" s="101">
        <v>2000</v>
      </c>
      <c r="F118" s="101">
        <v>2000</v>
      </c>
      <c r="G118" s="66">
        <f t="shared" si="3"/>
        <v>1</v>
      </c>
      <c r="H118" s="62"/>
      <c r="I118" s="62"/>
      <c r="J118" s="62"/>
    </row>
    <row r="119" spans="1:10" s="112" customFormat="1" ht="51">
      <c r="A119" s="285"/>
      <c r="B119" s="286"/>
      <c r="C119" s="287"/>
      <c r="D119" s="99" t="s">
        <v>313</v>
      </c>
      <c r="E119" s="101">
        <v>6007</v>
      </c>
      <c r="F119" s="101">
        <v>6007</v>
      </c>
      <c r="G119" s="66">
        <f t="shared" si="3"/>
        <v>1</v>
      </c>
      <c r="H119" s="62"/>
      <c r="I119" s="62"/>
      <c r="J119" s="62"/>
    </row>
    <row r="120" spans="1:10" ht="12.75">
      <c r="A120" s="10"/>
      <c r="B120" s="10"/>
      <c r="C120" s="10"/>
      <c r="D120" s="11"/>
      <c r="E120" s="16"/>
      <c r="F120" s="16"/>
      <c r="G120" s="14"/>
      <c r="H120" s="129"/>
      <c r="I120" s="129"/>
      <c r="J120" s="129"/>
    </row>
    <row r="121" spans="1:10" s="113" customFormat="1" ht="25.5">
      <c r="A121" s="57"/>
      <c r="B121" s="57"/>
      <c r="C121" s="57">
        <v>75022</v>
      </c>
      <c r="D121" s="51" t="s">
        <v>79</v>
      </c>
      <c r="E121" s="49">
        <f>SUM(E122)</f>
        <v>145665</v>
      </c>
      <c r="F121" s="49">
        <f>SUM(F122)</f>
        <v>138820.59</v>
      </c>
      <c r="G121" s="68">
        <f>F121/E121</f>
        <v>0.9530126660488106</v>
      </c>
      <c r="H121" s="239"/>
      <c r="I121" s="239"/>
      <c r="J121" s="239"/>
    </row>
    <row r="122" spans="1:10" s="112" customFormat="1" ht="12.75">
      <c r="A122" s="69"/>
      <c r="B122" s="69"/>
      <c r="C122" s="69"/>
      <c r="D122" s="70" t="s">
        <v>24</v>
      </c>
      <c r="E122" s="71">
        <f>SUM(E123:E124)</f>
        <v>145665</v>
      </c>
      <c r="F122" s="71">
        <f>SUM(F123:F124)</f>
        <v>138820.59</v>
      </c>
      <c r="G122" s="66">
        <f>F122/E122</f>
        <v>0.9530126660488106</v>
      </c>
      <c r="H122" s="62"/>
      <c r="I122" s="62"/>
      <c r="J122" s="62"/>
    </row>
    <row r="123" spans="1:10" s="112" customFormat="1" ht="12.75">
      <c r="A123" s="273" t="s">
        <v>115</v>
      </c>
      <c r="B123" s="273"/>
      <c r="C123" s="273"/>
      <c r="D123" s="99" t="s">
        <v>27</v>
      </c>
      <c r="E123" s="101">
        <v>127065</v>
      </c>
      <c r="F123" s="101">
        <v>126893.23</v>
      </c>
      <c r="G123" s="66">
        <f>F123/E123</f>
        <v>0.9986481721953331</v>
      </c>
      <c r="H123" s="62"/>
      <c r="I123" s="62"/>
      <c r="J123" s="62"/>
    </row>
    <row r="124" spans="1:10" s="112" customFormat="1" ht="12.75">
      <c r="A124" s="273"/>
      <c r="B124" s="273"/>
      <c r="C124" s="273"/>
      <c r="D124" s="99" t="s">
        <v>28</v>
      </c>
      <c r="E124" s="101">
        <v>18600</v>
      </c>
      <c r="F124" s="101">
        <v>11927.36</v>
      </c>
      <c r="G124" s="66">
        <f>F124/E124</f>
        <v>0.6412559139784947</v>
      </c>
      <c r="H124" s="62"/>
      <c r="I124" s="62"/>
      <c r="J124" s="62"/>
    </row>
    <row r="125" spans="1:10" s="112" customFormat="1" ht="12.75">
      <c r="A125" s="111"/>
      <c r="B125" s="111"/>
      <c r="C125" s="111"/>
      <c r="D125" s="99"/>
      <c r="E125" s="101"/>
      <c r="F125" s="101"/>
      <c r="G125" s="66"/>
      <c r="H125" s="62"/>
      <c r="I125" s="62"/>
      <c r="J125" s="62"/>
    </row>
    <row r="126" spans="1:10" s="113" customFormat="1" ht="25.5">
      <c r="A126" s="57"/>
      <c r="B126" s="57"/>
      <c r="C126" s="57">
        <v>75023</v>
      </c>
      <c r="D126" s="51" t="s">
        <v>80</v>
      </c>
      <c r="E126" s="49">
        <f>SUM(E127)</f>
        <v>2911262.41</v>
      </c>
      <c r="F126" s="49">
        <f>SUM(F127)</f>
        <v>2668709.08</v>
      </c>
      <c r="G126" s="68">
        <f>F126/E126</f>
        <v>0.9166844839658408</v>
      </c>
      <c r="H126" s="239"/>
      <c r="I126" s="239"/>
      <c r="J126" s="239"/>
    </row>
    <row r="127" spans="1:10" s="112" customFormat="1" ht="12.75">
      <c r="A127" s="69"/>
      <c r="B127" s="69"/>
      <c r="C127" s="69"/>
      <c r="D127" s="70" t="s">
        <v>24</v>
      </c>
      <c r="E127" s="71">
        <f>SUM(E128:E129)</f>
        <v>2911262.41</v>
      </c>
      <c r="F127" s="71">
        <f>SUM(F128:F129)</f>
        <v>2668709.08</v>
      </c>
      <c r="G127" s="66">
        <f>F127/E127</f>
        <v>0.9166844839658408</v>
      </c>
      <c r="H127" s="62"/>
      <c r="I127" s="62"/>
      <c r="J127" s="62"/>
    </row>
    <row r="128" spans="1:10" s="112" customFormat="1" ht="25.5" customHeight="1">
      <c r="A128" s="333" t="s">
        <v>115</v>
      </c>
      <c r="B128" s="334"/>
      <c r="C128" s="335"/>
      <c r="D128" s="99" t="s">
        <v>81</v>
      </c>
      <c r="E128" s="63">
        <v>2124627.04</v>
      </c>
      <c r="F128" s="63">
        <v>1959650.23</v>
      </c>
      <c r="G128" s="61">
        <f>F128/E128</f>
        <v>0.9223502257600938</v>
      </c>
      <c r="H128" s="62"/>
      <c r="I128" s="62"/>
      <c r="J128" s="62"/>
    </row>
    <row r="129" spans="1:10" s="112" customFormat="1" ht="25.5">
      <c r="A129" s="336"/>
      <c r="B129" s="337"/>
      <c r="C129" s="338"/>
      <c r="D129" s="99" t="s">
        <v>241</v>
      </c>
      <c r="E129" s="63">
        <v>786635.37</v>
      </c>
      <c r="F129" s="63">
        <v>709058.85</v>
      </c>
      <c r="G129" s="61">
        <f>F129/E129</f>
        <v>0.9013818562468148</v>
      </c>
      <c r="H129" s="62"/>
      <c r="I129" s="62"/>
      <c r="J129" s="62"/>
    </row>
    <row r="130" spans="1:10" s="112" customFormat="1" ht="76.5">
      <c r="A130" s="336"/>
      <c r="B130" s="337"/>
      <c r="C130" s="338"/>
      <c r="D130" s="99" t="s">
        <v>120</v>
      </c>
      <c r="E130" s="101"/>
      <c r="F130" s="101"/>
      <c r="G130" s="66"/>
      <c r="H130" s="62"/>
      <c r="I130" s="62"/>
      <c r="J130" s="62"/>
    </row>
    <row r="131" spans="1:10" s="112" customFormat="1" ht="12.75">
      <c r="A131" s="150"/>
      <c r="B131" s="150"/>
      <c r="C131" s="150"/>
      <c r="D131" s="99"/>
      <c r="E131" s="101"/>
      <c r="F131" s="101"/>
      <c r="G131" s="66"/>
      <c r="H131" s="62"/>
      <c r="I131" s="62"/>
      <c r="J131" s="62"/>
    </row>
    <row r="132" spans="1:10" s="113" customFormat="1" ht="25.5">
      <c r="A132" s="57"/>
      <c r="B132" s="57"/>
      <c r="C132" s="57" t="s">
        <v>111</v>
      </c>
      <c r="D132" s="51" t="s">
        <v>112</v>
      </c>
      <c r="E132" s="49">
        <f>E133</f>
        <v>40917.01</v>
      </c>
      <c r="F132" s="49">
        <f>F133</f>
        <v>39230.98</v>
      </c>
      <c r="G132" s="68">
        <f>F132/E132</f>
        <v>0.9587939099166826</v>
      </c>
      <c r="H132" s="239"/>
      <c r="I132" s="239"/>
      <c r="J132" s="239"/>
    </row>
    <row r="133" spans="1:10" s="112" customFormat="1" ht="12.75">
      <c r="A133" s="69"/>
      <c r="B133" s="69"/>
      <c r="C133" s="69"/>
      <c r="D133" s="70" t="s">
        <v>24</v>
      </c>
      <c r="E133" s="71">
        <f>SUM(E134:E134)</f>
        <v>40917.01</v>
      </c>
      <c r="F133" s="71">
        <f>SUM(F134:F134)</f>
        <v>39230.98</v>
      </c>
      <c r="G133" s="66">
        <f>F133/E133</f>
        <v>0.9587939099166826</v>
      </c>
      <c r="H133" s="62"/>
      <c r="I133" s="62"/>
      <c r="J133" s="62"/>
    </row>
    <row r="134" spans="1:10" s="112" customFormat="1" ht="12.75" customHeight="1">
      <c r="A134" s="288" t="s">
        <v>115</v>
      </c>
      <c r="B134" s="289"/>
      <c r="C134" s="290"/>
      <c r="D134" s="99" t="s">
        <v>54</v>
      </c>
      <c r="E134" s="101">
        <v>40917.01</v>
      </c>
      <c r="F134" s="101">
        <v>39230.98</v>
      </c>
      <c r="G134" s="66">
        <f>F134/E134</f>
        <v>0.9587939099166826</v>
      </c>
      <c r="H134" s="62"/>
      <c r="I134" s="62"/>
      <c r="J134" s="62"/>
    </row>
    <row r="135" spans="1:10" s="112" customFormat="1" ht="12.75">
      <c r="A135" s="100"/>
      <c r="B135" s="100"/>
      <c r="C135" s="100"/>
      <c r="D135" s="99"/>
      <c r="E135" s="101"/>
      <c r="F135" s="101"/>
      <c r="G135" s="66"/>
      <c r="H135" s="62"/>
      <c r="I135" s="62"/>
      <c r="J135" s="62"/>
    </row>
    <row r="136" spans="1:10" s="113" customFormat="1" ht="12.75">
      <c r="A136" s="57"/>
      <c r="B136" s="57"/>
      <c r="C136" s="57">
        <v>75095</v>
      </c>
      <c r="D136" s="51" t="s">
        <v>22</v>
      </c>
      <c r="E136" s="49">
        <f>E137</f>
        <v>61955.16</v>
      </c>
      <c r="F136" s="49">
        <f>F137</f>
        <v>60184.96</v>
      </c>
      <c r="G136" s="68">
        <f aca="true" t="shared" si="4" ref="G136:G142">F136/E136</f>
        <v>0.9714277228886181</v>
      </c>
      <c r="H136" s="239"/>
      <c r="I136" s="239"/>
      <c r="J136" s="239"/>
    </row>
    <row r="137" spans="1:10" s="112" customFormat="1" ht="12.75">
      <c r="A137" s="69"/>
      <c r="B137" s="69"/>
      <c r="C137" s="69"/>
      <c r="D137" s="70" t="s">
        <v>55</v>
      </c>
      <c r="E137" s="108">
        <f>SUM(E138:E142)</f>
        <v>61955.16</v>
      </c>
      <c r="F137" s="108">
        <f>SUM(F138:F142)</f>
        <v>60184.96</v>
      </c>
      <c r="G137" s="66">
        <f t="shared" si="4"/>
        <v>0.9714277228886181</v>
      </c>
      <c r="H137" s="62"/>
      <c r="I137" s="62"/>
      <c r="J137" s="62"/>
    </row>
    <row r="138" spans="1:10" s="112" customFormat="1" ht="29.25" customHeight="1">
      <c r="A138" s="282" t="s">
        <v>115</v>
      </c>
      <c r="B138" s="283"/>
      <c r="C138" s="284"/>
      <c r="D138" s="99" t="s">
        <v>139</v>
      </c>
      <c r="E138" s="101">
        <v>28796</v>
      </c>
      <c r="F138" s="101">
        <v>28575.1</v>
      </c>
      <c r="G138" s="66">
        <f t="shared" si="4"/>
        <v>0.9923287956660647</v>
      </c>
      <c r="H138" s="62"/>
      <c r="I138" s="62"/>
      <c r="J138" s="62"/>
    </row>
    <row r="139" spans="1:10" s="112" customFormat="1" ht="25.5">
      <c r="A139" s="288"/>
      <c r="B139" s="289"/>
      <c r="C139" s="290"/>
      <c r="D139" s="99" t="s">
        <v>161</v>
      </c>
      <c r="E139" s="101">
        <v>500</v>
      </c>
      <c r="F139" s="101">
        <v>500</v>
      </c>
      <c r="G139" s="66">
        <f t="shared" si="4"/>
        <v>1</v>
      </c>
      <c r="H139" s="62"/>
      <c r="I139" s="62"/>
      <c r="J139" s="62"/>
    </row>
    <row r="140" spans="1:10" s="112" customFormat="1" ht="25.5">
      <c r="A140" s="288"/>
      <c r="B140" s="289"/>
      <c r="C140" s="290"/>
      <c r="D140" s="99" t="s">
        <v>162</v>
      </c>
      <c r="E140" s="101">
        <v>24576.8</v>
      </c>
      <c r="F140" s="101">
        <v>24575.5</v>
      </c>
      <c r="G140" s="66">
        <f t="shared" si="4"/>
        <v>0.9999471045864393</v>
      </c>
      <c r="H140" s="62"/>
      <c r="I140" s="62"/>
      <c r="J140" s="62"/>
    </row>
    <row r="141" spans="1:10" s="112" customFormat="1" ht="12.75">
      <c r="A141" s="288"/>
      <c r="B141" s="289"/>
      <c r="C141" s="290"/>
      <c r="D141" s="99" t="s">
        <v>163</v>
      </c>
      <c r="E141" s="101">
        <v>6200</v>
      </c>
      <c r="F141" s="101">
        <v>4652</v>
      </c>
      <c r="G141" s="66">
        <f t="shared" si="4"/>
        <v>0.7503225806451613</v>
      </c>
      <c r="H141" s="62"/>
      <c r="I141" s="62"/>
      <c r="J141" s="62"/>
    </row>
    <row r="142" spans="1:10" s="112" customFormat="1" ht="26.25" customHeight="1">
      <c r="A142" s="288"/>
      <c r="B142" s="289"/>
      <c r="C142" s="290"/>
      <c r="D142" s="99" t="s">
        <v>150</v>
      </c>
      <c r="E142" s="101">
        <v>1882.36</v>
      </c>
      <c r="F142" s="101">
        <v>1882.36</v>
      </c>
      <c r="G142" s="66">
        <f t="shared" si="4"/>
        <v>1</v>
      </c>
      <c r="H142" s="62"/>
      <c r="I142" s="62"/>
      <c r="J142" s="62"/>
    </row>
    <row r="143" spans="1:10" s="112" customFormat="1" ht="12.75">
      <c r="A143" s="100"/>
      <c r="B143" s="100"/>
      <c r="C143" s="100"/>
      <c r="D143" s="99"/>
      <c r="E143" s="101"/>
      <c r="F143" s="101"/>
      <c r="G143" s="66"/>
      <c r="H143" s="62"/>
      <c r="I143" s="62"/>
      <c r="J143" s="62"/>
    </row>
    <row r="144" spans="1:10" s="114" customFormat="1" ht="38.25">
      <c r="A144" s="76" t="s">
        <v>187</v>
      </c>
      <c r="B144" s="76">
        <v>751</v>
      </c>
      <c r="C144" s="76"/>
      <c r="D144" s="90" t="s">
        <v>83</v>
      </c>
      <c r="E144" s="107">
        <f>SUM(E146,E150)</f>
        <v>16556</v>
      </c>
      <c r="F144" s="107">
        <f>SUM(F146,F150)</f>
        <v>16524.170000000002</v>
      </c>
      <c r="G144" s="93">
        <f>F144/E144</f>
        <v>0.9980774341628413</v>
      </c>
      <c r="H144" s="235"/>
      <c r="I144" s="235"/>
      <c r="J144" s="235"/>
    </row>
    <row r="145" spans="1:10" ht="12.75">
      <c r="A145" s="10"/>
      <c r="B145" s="10"/>
      <c r="C145" s="10"/>
      <c r="D145" s="11"/>
      <c r="E145" s="16"/>
      <c r="F145" s="16"/>
      <c r="G145" s="14"/>
      <c r="H145" s="129"/>
      <c r="I145" s="129"/>
      <c r="J145" s="129"/>
    </row>
    <row r="146" spans="1:10" s="113" customFormat="1" ht="25.5">
      <c r="A146" s="57"/>
      <c r="B146" s="57"/>
      <c r="C146" s="57">
        <v>75101</v>
      </c>
      <c r="D146" s="51" t="s">
        <v>82</v>
      </c>
      <c r="E146" s="151">
        <f>SUM(E147)</f>
        <v>3300</v>
      </c>
      <c r="F146" s="151">
        <f>SUM(F147)</f>
        <v>3288.47</v>
      </c>
      <c r="G146" s="68">
        <f>F146/E146</f>
        <v>0.9965060606060605</v>
      </c>
      <c r="H146" s="239"/>
      <c r="I146" s="239"/>
      <c r="J146" s="239"/>
    </row>
    <row r="147" spans="1:10" s="112" customFormat="1" ht="12.75">
      <c r="A147" s="102"/>
      <c r="B147" s="102"/>
      <c r="C147" s="152"/>
      <c r="D147" s="153" t="s">
        <v>24</v>
      </c>
      <c r="E147" s="154">
        <f>E148</f>
        <v>3300</v>
      </c>
      <c r="F147" s="154">
        <f>F148</f>
        <v>3288.47</v>
      </c>
      <c r="G147" s="66">
        <f>F147/E147</f>
        <v>0.9965060606060605</v>
      </c>
      <c r="H147" s="62"/>
      <c r="I147" s="62"/>
      <c r="J147" s="62"/>
    </row>
    <row r="148" spans="1:10" s="112" customFormat="1" ht="25.5">
      <c r="A148" s="273" t="s">
        <v>115</v>
      </c>
      <c r="B148" s="273"/>
      <c r="C148" s="273"/>
      <c r="D148" s="99" t="s">
        <v>84</v>
      </c>
      <c r="E148" s="101">
        <v>3300</v>
      </c>
      <c r="F148" s="101">
        <v>3288.47</v>
      </c>
      <c r="G148" s="66">
        <f>F148/E148</f>
        <v>0.9965060606060605</v>
      </c>
      <c r="H148" s="62"/>
      <c r="I148" s="62"/>
      <c r="J148" s="62"/>
    </row>
    <row r="149" spans="1:10" s="112" customFormat="1" ht="12.75">
      <c r="A149" s="111"/>
      <c r="B149" s="111"/>
      <c r="C149" s="111"/>
      <c r="D149" s="99"/>
      <c r="E149" s="101"/>
      <c r="F149" s="101"/>
      <c r="G149" s="66"/>
      <c r="H149" s="62"/>
      <c r="I149" s="62"/>
      <c r="J149" s="62"/>
    </row>
    <row r="150" spans="1:10" s="3" customFormat="1" ht="25.5">
      <c r="A150" s="155"/>
      <c r="B150" s="155"/>
      <c r="C150" s="155">
        <v>75113</v>
      </c>
      <c r="D150" s="105" t="s">
        <v>242</v>
      </c>
      <c r="E150" s="75">
        <f>E151</f>
        <v>13256</v>
      </c>
      <c r="F150" s="75">
        <f>F151</f>
        <v>13235.7</v>
      </c>
      <c r="G150" s="156">
        <f>F150/E150</f>
        <v>0.9984686179843091</v>
      </c>
      <c r="H150" s="236"/>
      <c r="I150" s="236"/>
      <c r="J150" s="236"/>
    </row>
    <row r="151" spans="1:10" s="112" customFormat="1" ht="12.75">
      <c r="A151" s="111"/>
      <c r="B151" s="111"/>
      <c r="C151" s="111"/>
      <c r="D151" s="99" t="s">
        <v>24</v>
      </c>
      <c r="E151" s="101">
        <f>SUM(E152:E153)</f>
        <v>13256</v>
      </c>
      <c r="F151" s="101">
        <f>SUM(F152:F153)</f>
        <v>13235.7</v>
      </c>
      <c r="G151" s="66">
        <f>F151/E151</f>
        <v>0.9984686179843091</v>
      </c>
      <c r="H151" s="62"/>
      <c r="I151" s="62"/>
      <c r="J151" s="62"/>
    </row>
    <row r="152" spans="1:10" s="112" customFormat="1" ht="25.5" customHeight="1">
      <c r="A152" s="282" t="s">
        <v>115</v>
      </c>
      <c r="B152" s="283"/>
      <c r="C152" s="284"/>
      <c r="D152" s="99" t="s">
        <v>52</v>
      </c>
      <c r="E152" s="101">
        <v>5476.7</v>
      </c>
      <c r="F152" s="101">
        <v>5456.4</v>
      </c>
      <c r="G152" s="66">
        <f>F152/E152</f>
        <v>0.9962933883543009</v>
      </c>
      <c r="H152" s="62"/>
      <c r="I152" s="62"/>
      <c r="J152" s="62"/>
    </row>
    <row r="153" spans="1:10" s="112" customFormat="1" ht="12.75">
      <c r="A153" s="285"/>
      <c r="B153" s="286"/>
      <c r="C153" s="287"/>
      <c r="D153" s="99" t="s">
        <v>28</v>
      </c>
      <c r="E153" s="101">
        <v>7779.3</v>
      </c>
      <c r="F153" s="101">
        <v>7779.3</v>
      </c>
      <c r="G153" s="66">
        <f>F153/E153</f>
        <v>1</v>
      </c>
      <c r="H153" s="62"/>
      <c r="I153" s="62"/>
      <c r="J153" s="62"/>
    </row>
    <row r="154" spans="1:10" s="112" customFormat="1" ht="12.75">
      <c r="A154" s="111"/>
      <c r="B154" s="111"/>
      <c r="C154" s="111"/>
      <c r="D154" s="99"/>
      <c r="E154" s="101"/>
      <c r="F154" s="101"/>
      <c r="G154" s="66"/>
      <c r="H154" s="62"/>
      <c r="I154" s="62"/>
      <c r="J154" s="62"/>
    </row>
    <row r="155" spans="1:10" s="114" customFormat="1" ht="25.5">
      <c r="A155" s="76" t="s">
        <v>191</v>
      </c>
      <c r="B155" s="76">
        <v>754</v>
      </c>
      <c r="C155" s="76"/>
      <c r="D155" s="90" t="s">
        <v>51</v>
      </c>
      <c r="E155" s="107">
        <f>SUM(E157,E165,E169,E176,E183)</f>
        <v>537946.1699999999</v>
      </c>
      <c r="F155" s="107">
        <f>SUM(F157,F165,F169,F176,F183)</f>
        <v>533794.97</v>
      </c>
      <c r="G155" s="93">
        <f>F155/E155</f>
        <v>0.9922832427638625</v>
      </c>
      <c r="H155" s="235"/>
      <c r="I155" s="235"/>
      <c r="J155" s="235"/>
    </row>
    <row r="156" spans="1:10" ht="12.75">
      <c r="A156" s="10"/>
      <c r="B156" s="10"/>
      <c r="C156" s="10"/>
      <c r="D156" s="11"/>
      <c r="E156" s="16"/>
      <c r="F156" s="16"/>
      <c r="G156" s="14"/>
      <c r="H156" s="129"/>
      <c r="I156" s="129"/>
      <c r="J156" s="129"/>
    </row>
    <row r="157" spans="1:10" s="113" customFormat="1" ht="12.75">
      <c r="A157" s="57"/>
      <c r="B157" s="57"/>
      <c r="C157" s="57">
        <v>75404</v>
      </c>
      <c r="D157" s="51" t="s">
        <v>61</v>
      </c>
      <c r="E157" s="49">
        <f>SUM(E161,E158)</f>
        <v>20000</v>
      </c>
      <c r="F157" s="49">
        <f>SUM(F161,F158)</f>
        <v>20000</v>
      </c>
      <c r="G157" s="68">
        <f>F157/E157</f>
        <v>1</v>
      </c>
      <c r="H157" s="239"/>
      <c r="I157" s="239"/>
      <c r="J157" s="239"/>
    </row>
    <row r="158" spans="1:10" s="112" customFormat="1" ht="12.75">
      <c r="A158" s="69"/>
      <c r="B158" s="69"/>
      <c r="C158" s="69"/>
      <c r="D158" s="70" t="s">
        <v>24</v>
      </c>
      <c r="E158" s="71">
        <f>E159</f>
        <v>6000</v>
      </c>
      <c r="F158" s="71">
        <f>F159</f>
        <v>6000</v>
      </c>
      <c r="G158" s="66">
        <f>F158/E158</f>
        <v>1</v>
      </c>
      <c r="H158" s="62"/>
      <c r="I158" s="62"/>
      <c r="J158" s="62"/>
    </row>
    <row r="159" spans="1:10" s="112" customFormat="1" ht="81" customHeight="1">
      <c r="A159" s="327" t="s">
        <v>133</v>
      </c>
      <c r="B159" s="327"/>
      <c r="C159" s="327"/>
      <c r="D159" s="158" t="s">
        <v>188</v>
      </c>
      <c r="E159" s="101">
        <v>6000</v>
      </c>
      <c r="F159" s="101">
        <v>6000</v>
      </c>
      <c r="G159" s="66">
        <f>F159/E159</f>
        <v>1</v>
      </c>
      <c r="H159" s="62"/>
      <c r="I159" s="62"/>
      <c r="J159" s="62"/>
    </row>
    <row r="160" spans="1:10" s="112" customFormat="1" ht="12.75">
      <c r="A160" s="159"/>
      <c r="B160" s="159"/>
      <c r="C160" s="159"/>
      <c r="D160" s="158"/>
      <c r="E160" s="101"/>
      <c r="F160" s="101"/>
      <c r="G160" s="66"/>
      <c r="H160" s="62"/>
      <c r="I160" s="62"/>
      <c r="J160" s="62"/>
    </row>
    <row r="161" spans="1:10" s="112" customFormat="1" ht="12.75">
      <c r="A161" s="159"/>
      <c r="B161" s="159"/>
      <c r="C161" s="159"/>
      <c r="D161" s="158" t="s">
        <v>41</v>
      </c>
      <c r="E161" s="101">
        <f>SUM(E162:E163)</f>
        <v>14000</v>
      </c>
      <c r="F161" s="101">
        <f>SUM(F162:F163)</f>
        <v>14000</v>
      </c>
      <c r="G161" s="66">
        <f>F161/E161</f>
        <v>1</v>
      </c>
      <c r="H161" s="62"/>
      <c r="I161" s="62"/>
      <c r="J161" s="62"/>
    </row>
    <row r="162" spans="1:10" s="112" customFormat="1" ht="54.75" customHeight="1">
      <c r="A162" s="257" t="s">
        <v>115</v>
      </c>
      <c r="B162" s="258"/>
      <c r="C162" s="259"/>
      <c r="D162" s="158" t="s">
        <v>243</v>
      </c>
      <c r="E162" s="101">
        <v>4000</v>
      </c>
      <c r="F162" s="101">
        <v>4000</v>
      </c>
      <c r="G162" s="66">
        <f>F162/E162</f>
        <v>1</v>
      </c>
      <c r="H162" s="62"/>
      <c r="I162" s="62"/>
      <c r="J162" s="62"/>
    </row>
    <row r="163" spans="1:10" s="112" customFormat="1" ht="45" customHeight="1">
      <c r="A163" s="249"/>
      <c r="B163" s="250"/>
      <c r="C163" s="251"/>
      <c r="D163" s="158" t="s">
        <v>244</v>
      </c>
      <c r="E163" s="101">
        <v>10000</v>
      </c>
      <c r="F163" s="101">
        <v>10000</v>
      </c>
      <c r="G163" s="66">
        <f>F163/E163</f>
        <v>1</v>
      </c>
      <c r="H163" s="62"/>
      <c r="I163" s="62"/>
      <c r="J163" s="62"/>
    </row>
    <row r="164" spans="1:10" s="112" customFormat="1" ht="12.75">
      <c r="A164" s="100"/>
      <c r="B164" s="100"/>
      <c r="C164" s="100"/>
      <c r="D164" s="99"/>
      <c r="E164" s="101"/>
      <c r="F164" s="101"/>
      <c r="G164" s="66"/>
      <c r="H164" s="62"/>
      <c r="I164" s="62"/>
      <c r="J164" s="62"/>
    </row>
    <row r="165" spans="1:10" s="3" customFormat="1" ht="25.5">
      <c r="A165" s="104"/>
      <c r="B165" s="104"/>
      <c r="C165" s="104">
        <v>75411</v>
      </c>
      <c r="D165" s="105" t="s">
        <v>245</v>
      </c>
      <c r="E165" s="75">
        <f>SUM(E166)</f>
        <v>7000</v>
      </c>
      <c r="F165" s="75">
        <f>SUM(F166)</f>
        <v>7000</v>
      </c>
      <c r="G165" s="68">
        <f>F165/E165</f>
        <v>1</v>
      </c>
      <c r="H165" s="236"/>
      <c r="I165" s="236"/>
      <c r="J165" s="236"/>
    </row>
    <row r="166" spans="1:10" s="112" customFormat="1" ht="12.75">
      <c r="A166" s="100"/>
      <c r="B166" s="100"/>
      <c r="C166" s="100"/>
      <c r="D166" s="99" t="s">
        <v>41</v>
      </c>
      <c r="E166" s="101">
        <f>SUM(E167)</f>
        <v>7000</v>
      </c>
      <c r="F166" s="101">
        <f>SUM(F167)</f>
        <v>7000</v>
      </c>
      <c r="G166" s="66">
        <f>F166/E166</f>
        <v>1</v>
      </c>
      <c r="H166" s="62"/>
      <c r="I166" s="62"/>
      <c r="J166" s="62"/>
    </row>
    <row r="167" spans="1:10" s="112" customFormat="1" ht="76.5">
      <c r="A167" s="312" t="s">
        <v>115</v>
      </c>
      <c r="B167" s="313"/>
      <c r="C167" s="314"/>
      <c r="D167" s="99" t="s">
        <v>246</v>
      </c>
      <c r="E167" s="101">
        <v>7000</v>
      </c>
      <c r="F167" s="101">
        <v>7000</v>
      </c>
      <c r="G167" s="66">
        <f>F167/E167</f>
        <v>1</v>
      </c>
      <c r="H167" s="62"/>
      <c r="I167" s="62"/>
      <c r="J167" s="62"/>
    </row>
    <row r="168" spans="1:10" s="112" customFormat="1" ht="12.75">
      <c r="A168" s="100"/>
      <c r="B168" s="100"/>
      <c r="C168" s="100"/>
      <c r="D168" s="99"/>
      <c r="E168" s="101"/>
      <c r="F168" s="101"/>
      <c r="G168" s="66"/>
      <c r="H168" s="62"/>
      <c r="I168" s="62"/>
      <c r="J168" s="62"/>
    </row>
    <row r="169" spans="1:10" s="113" customFormat="1" ht="12.75">
      <c r="A169" s="57"/>
      <c r="B169" s="57"/>
      <c r="C169" s="57">
        <v>75412</v>
      </c>
      <c r="D169" s="51" t="s">
        <v>30</v>
      </c>
      <c r="E169" s="73">
        <f>SUM(E170)</f>
        <v>440425.17</v>
      </c>
      <c r="F169" s="73">
        <f>SUM(F170)</f>
        <v>436780.70999999996</v>
      </c>
      <c r="G169" s="68">
        <f aca="true" t="shared" si="5" ref="G169:G174">F169/E169</f>
        <v>0.9917251323306522</v>
      </c>
      <c r="H169" s="239"/>
      <c r="I169" s="239"/>
      <c r="J169" s="239"/>
    </row>
    <row r="170" spans="1:10" s="112" customFormat="1" ht="12.75">
      <c r="A170" s="69"/>
      <c r="B170" s="69"/>
      <c r="C170" s="69"/>
      <c r="D170" s="70" t="s">
        <v>24</v>
      </c>
      <c r="E170" s="71">
        <f>SUM(E171:E174)</f>
        <v>440425.17</v>
      </c>
      <c r="F170" s="71">
        <f>SUM(F171:F174)</f>
        <v>436780.70999999996</v>
      </c>
      <c r="G170" s="66">
        <f t="shared" si="5"/>
        <v>0.9917251323306522</v>
      </c>
      <c r="H170" s="62"/>
      <c r="I170" s="62"/>
      <c r="J170" s="62"/>
    </row>
    <row r="171" spans="1:10" s="112" customFormat="1" ht="25.5" customHeight="1">
      <c r="A171" s="282" t="s">
        <v>115</v>
      </c>
      <c r="B171" s="283"/>
      <c r="C171" s="284"/>
      <c r="D171" s="99" t="s">
        <v>65</v>
      </c>
      <c r="E171" s="101">
        <v>50106</v>
      </c>
      <c r="F171" s="101">
        <v>49709.23</v>
      </c>
      <c r="G171" s="66">
        <f t="shared" si="5"/>
        <v>0.9920813874585879</v>
      </c>
      <c r="H171" s="62"/>
      <c r="I171" s="62"/>
      <c r="J171" s="62"/>
    </row>
    <row r="172" spans="1:10" s="112" customFormat="1" ht="25.5">
      <c r="A172" s="288"/>
      <c r="B172" s="289"/>
      <c r="C172" s="290"/>
      <c r="D172" s="99" t="s">
        <v>189</v>
      </c>
      <c r="E172" s="101">
        <v>368710</v>
      </c>
      <c r="F172" s="101">
        <v>365892.31</v>
      </c>
      <c r="G172" s="66">
        <f t="shared" si="5"/>
        <v>0.9923579778145426</v>
      </c>
      <c r="H172" s="62"/>
      <c r="I172" s="62"/>
      <c r="J172" s="62"/>
    </row>
    <row r="173" spans="1:10" s="112" customFormat="1" ht="12.75">
      <c r="A173" s="288"/>
      <c r="B173" s="289"/>
      <c r="C173" s="290"/>
      <c r="D173" s="52" t="s">
        <v>247</v>
      </c>
      <c r="E173" s="101">
        <v>20000</v>
      </c>
      <c r="F173" s="101">
        <v>20000</v>
      </c>
      <c r="G173" s="66">
        <f t="shared" si="5"/>
        <v>1</v>
      </c>
      <c r="H173" s="62"/>
      <c r="I173" s="62"/>
      <c r="J173" s="62"/>
    </row>
    <row r="174" spans="1:10" s="112" customFormat="1" ht="25.5">
      <c r="A174" s="285"/>
      <c r="B174" s="286"/>
      <c r="C174" s="287"/>
      <c r="D174" s="52" t="s">
        <v>190</v>
      </c>
      <c r="E174" s="101">
        <v>1609.17</v>
      </c>
      <c r="F174" s="101">
        <v>1179.17</v>
      </c>
      <c r="G174" s="66">
        <f t="shared" si="5"/>
        <v>0.7327814960507592</v>
      </c>
      <c r="H174" s="62"/>
      <c r="I174" s="62"/>
      <c r="J174" s="62"/>
    </row>
    <row r="175" spans="1:10" ht="12.75">
      <c r="A175" s="10"/>
      <c r="B175" s="10"/>
      <c r="C175" s="10"/>
      <c r="D175" s="31"/>
      <c r="E175" s="16"/>
      <c r="F175" s="16"/>
      <c r="G175" s="14"/>
      <c r="H175" s="129"/>
      <c r="I175" s="129"/>
      <c r="J175" s="129"/>
    </row>
    <row r="176" spans="1:10" s="113" customFormat="1" ht="12.75">
      <c r="A176" s="57"/>
      <c r="B176" s="57"/>
      <c r="C176" s="57">
        <v>75414</v>
      </c>
      <c r="D176" s="51" t="s">
        <v>31</v>
      </c>
      <c r="E176" s="49">
        <f>E177</f>
        <v>26300</v>
      </c>
      <c r="F176" s="49">
        <f>F177</f>
        <v>25820.04</v>
      </c>
      <c r="G176" s="68">
        <f aca="true" t="shared" si="6" ref="G176:G181">F176/E176</f>
        <v>0.9817505703422054</v>
      </c>
      <c r="H176" s="239"/>
      <c r="I176" s="239"/>
      <c r="J176" s="239"/>
    </row>
    <row r="177" spans="1:10" s="112" customFormat="1" ht="12.75">
      <c r="A177" s="69"/>
      <c r="B177" s="69"/>
      <c r="C177" s="69"/>
      <c r="D177" s="70" t="s">
        <v>24</v>
      </c>
      <c r="E177" s="71">
        <f>SUM(E178:E181)</f>
        <v>26300</v>
      </c>
      <c r="F177" s="71">
        <f>SUM(F178:F181)</f>
        <v>25820.04</v>
      </c>
      <c r="G177" s="66">
        <f t="shared" si="6"/>
        <v>0.9817505703422054</v>
      </c>
      <c r="H177" s="62"/>
      <c r="I177" s="62"/>
      <c r="J177" s="62"/>
    </row>
    <row r="178" spans="1:10" s="112" customFormat="1" ht="25.5" customHeight="1">
      <c r="A178" s="264" t="s">
        <v>115</v>
      </c>
      <c r="B178" s="265"/>
      <c r="C178" s="266"/>
      <c r="D178" s="54" t="s">
        <v>52</v>
      </c>
      <c r="E178" s="65">
        <v>8080</v>
      </c>
      <c r="F178" s="65">
        <v>8080</v>
      </c>
      <c r="G178" s="66">
        <f t="shared" si="6"/>
        <v>1</v>
      </c>
      <c r="H178" s="237"/>
      <c r="I178" s="62"/>
      <c r="J178" s="62"/>
    </row>
    <row r="179" spans="1:10" s="112" customFormat="1" ht="25.5" customHeight="1">
      <c r="A179" s="267"/>
      <c r="B179" s="268"/>
      <c r="C179" s="269"/>
      <c r="D179" s="54" t="s">
        <v>192</v>
      </c>
      <c r="E179" s="65">
        <v>3000</v>
      </c>
      <c r="F179" s="65">
        <v>2631.08</v>
      </c>
      <c r="G179" s="66">
        <f>F179/E179</f>
        <v>0.8770266666666666</v>
      </c>
      <c r="H179" s="62"/>
      <c r="I179" s="62"/>
      <c r="J179" s="62"/>
    </row>
    <row r="180" spans="1:10" s="112" customFormat="1" ht="12.75">
      <c r="A180" s="267"/>
      <c r="B180" s="268"/>
      <c r="C180" s="269"/>
      <c r="D180" s="54" t="s">
        <v>113</v>
      </c>
      <c r="E180" s="65">
        <v>9779</v>
      </c>
      <c r="F180" s="65">
        <v>9668.93</v>
      </c>
      <c r="G180" s="66">
        <f t="shared" si="6"/>
        <v>0.9887442478781062</v>
      </c>
      <c r="H180" s="62"/>
      <c r="I180" s="62"/>
      <c r="J180" s="62"/>
    </row>
    <row r="181" spans="1:10" s="112" customFormat="1" ht="12.75">
      <c r="A181" s="267"/>
      <c r="B181" s="268"/>
      <c r="C181" s="269"/>
      <c r="D181" s="54" t="s">
        <v>193</v>
      </c>
      <c r="E181" s="65">
        <v>5441</v>
      </c>
      <c r="F181" s="65">
        <v>5440.03</v>
      </c>
      <c r="G181" s="66">
        <f t="shared" si="6"/>
        <v>0.9998217239478037</v>
      </c>
      <c r="H181" s="62"/>
      <c r="I181" s="62"/>
      <c r="J181" s="62"/>
    </row>
    <row r="182" spans="1:10" ht="12.75">
      <c r="A182" s="15"/>
      <c r="B182" s="15"/>
      <c r="C182" s="15"/>
      <c r="D182" s="11"/>
      <c r="E182" s="16"/>
      <c r="F182" s="16"/>
      <c r="G182" s="14"/>
      <c r="H182" s="129"/>
      <c r="I182" s="129"/>
      <c r="J182" s="129"/>
    </row>
    <row r="183" spans="1:10" s="3" customFormat="1" ht="12.75">
      <c r="A183" s="155"/>
      <c r="B183" s="155"/>
      <c r="C183" s="155">
        <v>75495</v>
      </c>
      <c r="D183" s="105" t="s">
        <v>22</v>
      </c>
      <c r="E183" s="75">
        <f>SUM(E184)</f>
        <v>44221</v>
      </c>
      <c r="F183" s="75">
        <f>SUM(F184)</f>
        <v>44194.22</v>
      </c>
      <c r="G183" s="68">
        <f>F183/E183</f>
        <v>0.9993944053730128</v>
      </c>
      <c r="H183" s="236"/>
      <c r="I183" s="236"/>
      <c r="J183" s="236"/>
    </row>
    <row r="184" spans="1:10" s="112" customFormat="1" ht="12.75">
      <c r="A184" s="111"/>
      <c r="B184" s="111"/>
      <c r="C184" s="111"/>
      <c r="D184" s="99" t="s">
        <v>24</v>
      </c>
      <c r="E184" s="101">
        <f>SUM(E185)</f>
        <v>44221</v>
      </c>
      <c r="F184" s="101">
        <f>SUM(F185)</f>
        <v>44194.22</v>
      </c>
      <c r="G184" s="66">
        <f>F184/E184</f>
        <v>0.9993944053730128</v>
      </c>
      <c r="H184" s="62"/>
      <c r="I184" s="62"/>
      <c r="J184" s="62"/>
    </row>
    <row r="185" spans="1:10" s="112" customFormat="1" ht="25.5">
      <c r="A185" s="247" t="s">
        <v>115</v>
      </c>
      <c r="B185" s="280"/>
      <c r="C185" s="281"/>
      <c r="D185" s="99" t="s">
        <v>248</v>
      </c>
      <c r="E185" s="101">
        <v>44221</v>
      </c>
      <c r="F185" s="101">
        <v>44194.22</v>
      </c>
      <c r="G185" s="66">
        <f>F185/E185</f>
        <v>0.9993944053730128</v>
      </c>
      <c r="H185" s="62"/>
      <c r="I185" s="62"/>
      <c r="J185" s="62"/>
    </row>
    <row r="186" spans="1:10" s="112" customFormat="1" ht="12.75">
      <c r="A186" s="111"/>
      <c r="B186" s="111"/>
      <c r="C186" s="111"/>
      <c r="D186" s="99"/>
      <c r="E186" s="101"/>
      <c r="F186" s="101"/>
      <c r="G186" s="66"/>
      <c r="H186" s="62"/>
      <c r="I186" s="62"/>
      <c r="J186" s="62"/>
    </row>
    <row r="187" spans="1:10" s="112" customFormat="1" ht="12.75">
      <c r="A187" s="100"/>
      <c r="B187" s="100"/>
      <c r="C187" s="100"/>
      <c r="D187" s="99"/>
      <c r="E187" s="101"/>
      <c r="F187" s="101"/>
      <c r="G187" s="66"/>
      <c r="H187" s="62"/>
      <c r="I187" s="62"/>
      <c r="J187" s="62"/>
    </row>
    <row r="188" spans="1:10" s="114" customFormat="1" ht="63.75">
      <c r="A188" s="76" t="s">
        <v>195</v>
      </c>
      <c r="B188" s="76">
        <v>756</v>
      </c>
      <c r="C188" s="160"/>
      <c r="D188" s="90" t="s">
        <v>156</v>
      </c>
      <c r="E188" s="107">
        <f>E190</f>
        <v>40500</v>
      </c>
      <c r="F188" s="107">
        <f>F190</f>
        <v>35221.58</v>
      </c>
      <c r="G188" s="93">
        <f>F188/E188</f>
        <v>0.8696686419753087</v>
      </c>
      <c r="H188" s="235"/>
      <c r="I188" s="235"/>
      <c r="J188" s="235"/>
    </row>
    <row r="189" spans="1:10" s="112" customFormat="1" ht="12.75">
      <c r="A189" s="94"/>
      <c r="B189" s="94"/>
      <c r="C189" s="94"/>
      <c r="D189" s="95"/>
      <c r="E189" s="96"/>
      <c r="F189" s="96"/>
      <c r="G189" s="66"/>
      <c r="H189" s="62"/>
      <c r="I189" s="62"/>
      <c r="J189" s="62"/>
    </row>
    <row r="190" spans="1:10" s="113" customFormat="1" ht="38.25" customHeight="1">
      <c r="A190" s="57"/>
      <c r="B190" s="57"/>
      <c r="C190" s="57">
        <v>75647</v>
      </c>
      <c r="D190" s="51" t="s">
        <v>85</v>
      </c>
      <c r="E190" s="49">
        <f>SUM(E191)</f>
        <v>40500</v>
      </c>
      <c r="F190" s="49">
        <f>SUM(F191)</f>
        <v>35221.58</v>
      </c>
      <c r="G190" s="68">
        <f>F190/E190</f>
        <v>0.8696686419753087</v>
      </c>
      <c r="H190" s="239"/>
      <c r="I190" s="239"/>
      <c r="J190" s="239"/>
    </row>
    <row r="191" spans="1:10" s="112" customFormat="1" ht="12.75">
      <c r="A191" s="69"/>
      <c r="B191" s="69"/>
      <c r="C191" s="69"/>
      <c r="D191" s="70" t="s">
        <v>24</v>
      </c>
      <c r="E191" s="108">
        <f>SUM(E192:E194)</f>
        <v>40500</v>
      </c>
      <c r="F191" s="108">
        <f>SUM(F192:F194)</f>
        <v>35221.58</v>
      </c>
      <c r="G191" s="66">
        <f>F191/E191</f>
        <v>0.8696686419753087</v>
      </c>
      <c r="H191" s="62"/>
      <c r="I191" s="62"/>
      <c r="J191" s="62"/>
    </row>
    <row r="192" spans="1:10" s="112" customFormat="1" ht="38.25">
      <c r="A192" s="282" t="s">
        <v>115</v>
      </c>
      <c r="B192" s="283"/>
      <c r="C192" s="284"/>
      <c r="D192" s="99" t="s">
        <v>194</v>
      </c>
      <c r="E192" s="101">
        <v>25000</v>
      </c>
      <c r="F192" s="101">
        <v>24119.04</v>
      </c>
      <c r="G192" s="66">
        <f>F192/E192</f>
        <v>0.9647616</v>
      </c>
      <c r="H192" s="62"/>
      <c r="I192" s="62"/>
      <c r="J192" s="62"/>
    </row>
    <row r="193" spans="1:10" s="112" customFormat="1" ht="38.25">
      <c r="A193" s="288"/>
      <c r="B193" s="289"/>
      <c r="C193" s="290"/>
      <c r="D193" s="99" t="s">
        <v>164</v>
      </c>
      <c r="E193" s="101">
        <v>4490</v>
      </c>
      <c r="F193" s="101">
        <v>3961.51</v>
      </c>
      <c r="G193" s="66">
        <f>F193/E193</f>
        <v>0.8822962138084633</v>
      </c>
      <c r="H193" s="62"/>
      <c r="I193" s="62"/>
      <c r="J193" s="62"/>
    </row>
    <row r="194" spans="1:10" s="112" customFormat="1" ht="12.75">
      <c r="A194" s="285"/>
      <c r="B194" s="286"/>
      <c r="C194" s="287"/>
      <c r="D194" s="99" t="s">
        <v>113</v>
      </c>
      <c r="E194" s="101">
        <v>11010</v>
      </c>
      <c r="F194" s="101">
        <v>7141.03</v>
      </c>
      <c r="G194" s="66">
        <f>F194/E194</f>
        <v>0.6485949137148047</v>
      </c>
      <c r="H194" s="62"/>
      <c r="I194" s="62"/>
      <c r="J194" s="62"/>
    </row>
    <row r="195" spans="1:10" s="112" customFormat="1" ht="12.75">
      <c r="A195" s="100"/>
      <c r="B195" s="100"/>
      <c r="C195" s="100"/>
      <c r="D195" s="99"/>
      <c r="E195" s="101"/>
      <c r="F195" s="101"/>
      <c r="G195" s="66"/>
      <c r="H195" s="62"/>
      <c r="I195" s="62"/>
      <c r="J195" s="62"/>
    </row>
    <row r="196" spans="1:10" s="114" customFormat="1" ht="12.75">
      <c r="A196" s="76" t="s">
        <v>10</v>
      </c>
      <c r="B196" s="76">
        <v>757</v>
      </c>
      <c r="C196" s="76"/>
      <c r="D196" s="90" t="s">
        <v>32</v>
      </c>
      <c r="E196" s="107">
        <f>SUM(E198)</f>
        <v>100000</v>
      </c>
      <c r="F196" s="107">
        <f>F198</f>
        <v>76749.04</v>
      </c>
      <c r="G196" s="93">
        <f>F196/E196</f>
        <v>0.7674903999999999</v>
      </c>
      <c r="H196" s="235"/>
      <c r="I196" s="235"/>
      <c r="J196" s="235"/>
    </row>
    <row r="197" spans="1:10" s="112" customFormat="1" ht="12.75">
      <c r="A197" s="94"/>
      <c r="B197" s="94"/>
      <c r="C197" s="102"/>
      <c r="D197" s="103"/>
      <c r="E197" s="161"/>
      <c r="F197" s="161"/>
      <c r="G197" s="66"/>
      <c r="H197" s="62"/>
      <c r="I197" s="62"/>
      <c r="J197" s="62"/>
    </row>
    <row r="198" spans="1:10" s="113" customFormat="1" ht="38.25">
      <c r="A198" s="57"/>
      <c r="B198" s="57"/>
      <c r="C198" s="57">
        <v>75702</v>
      </c>
      <c r="D198" s="51" t="s">
        <v>121</v>
      </c>
      <c r="E198" s="49">
        <f>SUM(E199)</f>
        <v>100000</v>
      </c>
      <c r="F198" s="49">
        <f>SUM(F199)</f>
        <v>76749.04</v>
      </c>
      <c r="G198" s="68">
        <f>F198/E198</f>
        <v>0.7674903999999999</v>
      </c>
      <c r="H198" s="239"/>
      <c r="I198" s="239"/>
      <c r="J198" s="239"/>
    </row>
    <row r="199" spans="1:10" s="112" customFormat="1" ht="12.75">
      <c r="A199" s="69"/>
      <c r="B199" s="69"/>
      <c r="C199" s="69"/>
      <c r="D199" s="70" t="s">
        <v>24</v>
      </c>
      <c r="E199" s="71">
        <f>SUM(E200:E200)</f>
        <v>100000</v>
      </c>
      <c r="F199" s="71">
        <f>SUM(F200:F200)</f>
        <v>76749.04</v>
      </c>
      <c r="G199" s="66">
        <f>F199/E199</f>
        <v>0.7674903999999999</v>
      </c>
      <c r="H199" s="62"/>
      <c r="I199" s="62"/>
      <c r="J199" s="62"/>
    </row>
    <row r="200" spans="1:10" s="112" customFormat="1" ht="12.75">
      <c r="A200" s="291" t="s">
        <v>115</v>
      </c>
      <c r="B200" s="292"/>
      <c r="C200" s="293"/>
      <c r="D200" s="99" t="s">
        <v>122</v>
      </c>
      <c r="E200" s="101">
        <v>100000</v>
      </c>
      <c r="F200" s="101">
        <v>76749.04</v>
      </c>
      <c r="G200" s="66">
        <f>F200/E200</f>
        <v>0.7674903999999999</v>
      </c>
      <c r="H200" s="62"/>
      <c r="I200" s="62"/>
      <c r="J200" s="62"/>
    </row>
    <row r="201" spans="1:10" s="112" customFormat="1" ht="12.75">
      <c r="A201" s="115"/>
      <c r="B201" s="162"/>
      <c r="C201" s="162"/>
      <c r="D201" s="99"/>
      <c r="E201" s="101"/>
      <c r="F201" s="101"/>
      <c r="G201" s="66"/>
      <c r="H201" s="62"/>
      <c r="I201" s="62"/>
      <c r="J201" s="62"/>
    </row>
    <row r="202" spans="1:10" s="114" customFormat="1" ht="12.75">
      <c r="A202" s="163" t="s">
        <v>196</v>
      </c>
      <c r="B202" s="163">
        <v>758</v>
      </c>
      <c r="C202" s="164"/>
      <c r="D202" s="90" t="s">
        <v>143</v>
      </c>
      <c r="E202" s="107">
        <f>SUM(E204)</f>
        <v>52583.28</v>
      </c>
      <c r="F202" s="107">
        <f>SUM(F204)</f>
        <v>0</v>
      </c>
      <c r="G202" s="165">
        <f>F202/E202</f>
        <v>0</v>
      </c>
      <c r="H202" s="235"/>
      <c r="I202" s="235"/>
      <c r="J202" s="235"/>
    </row>
    <row r="203" spans="1:10" s="112" customFormat="1" ht="12.75">
      <c r="A203" s="166"/>
      <c r="B203" s="166"/>
      <c r="C203" s="115"/>
      <c r="D203" s="103"/>
      <c r="E203" s="161"/>
      <c r="F203" s="161"/>
      <c r="G203" s="66"/>
      <c r="H203" s="62"/>
      <c r="I203" s="62"/>
      <c r="J203" s="62"/>
    </row>
    <row r="204" spans="1:10" s="3" customFormat="1" ht="12.75">
      <c r="A204" s="167"/>
      <c r="B204" s="167"/>
      <c r="C204" s="168">
        <v>75818</v>
      </c>
      <c r="D204" s="51" t="s">
        <v>142</v>
      </c>
      <c r="E204" s="49">
        <f>SUM(E205)</f>
        <v>52583.28</v>
      </c>
      <c r="F204" s="49">
        <f>SUM(F205)</f>
        <v>0</v>
      </c>
      <c r="G204" s="68">
        <f>F204/E204</f>
        <v>0</v>
      </c>
      <c r="H204" s="236"/>
      <c r="I204" s="236"/>
      <c r="J204" s="236"/>
    </row>
    <row r="205" spans="1:10" s="112" customFormat="1" ht="12.75">
      <c r="A205" s="166"/>
      <c r="B205" s="166"/>
      <c r="C205" s="115"/>
      <c r="D205" s="52" t="s">
        <v>24</v>
      </c>
      <c r="E205" s="50">
        <f>SUM(E206:E208)</f>
        <v>52583.28</v>
      </c>
      <c r="F205" s="50">
        <f>SUM(F206:F208)</f>
        <v>0</v>
      </c>
      <c r="G205" s="66">
        <f>F205/E205</f>
        <v>0</v>
      </c>
      <c r="H205" s="62"/>
      <c r="I205" s="62"/>
      <c r="J205" s="62"/>
    </row>
    <row r="206" spans="1:10" s="112" customFormat="1" ht="12.75" customHeight="1">
      <c r="A206" s="282" t="s">
        <v>115</v>
      </c>
      <c r="B206" s="283"/>
      <c r="C206" s="284"/>
      <c r="D206" s="52" t="s">
        <v>144</v>
      </c>
      <c r="E206" s="50">
        <v>43887.13</v>
      </c>
      <c r="F206" s="50">
        <v>0</v>
      </c>
      <c r="G206" s="66">
        <f>F206/E206</f>
        <v>0</v>
      </c>
      <c r="H206" s="62"/>
      <c r="I206" s="62"/>
      <c r="J206" s="62"/>
    </row>
    <row r="207" spans="1:10" s="112" customFormat="1" ht="25.5">
      <c r="A207" s="288"/>
      <c r="B207" s="289"/>
      <c r="C207" s="290"/>
      <c r="D207" s="52" t="s">
        <v>165</v>
      </c>
      <c r="E207" s="50">
        <v>7696.15</v>
      </c>
      <c r="F207" s="50">
        <v>0</v>
      </c>
      <c r="G207" s="66">
        <f>F207/E207</f>
        <v>0</v>
      </c>
      <c r="H207" s="62"/>
      <c r="I207" s="62"/>
      <c r="J207" s="62"/>
    </row>
    <row r="208" spans="1:10" s="112" customFormat="1" ht="38.25">
      <c r="A208" s="285"/>
      <c r="B208" s="286"/>
      <c r="C208" s="287"/>
      <c r="D208" s="52" t="s">
        <v>197</v>
      </c>
      <c r="E208" s="50">
        <v>1000</v>
      </c>
      <c r="F208" s="50">
        <v>0</v>
      </c>
      <c r="G208" s="66">
        <f>F208/E208</f>
        <v>0</v>
      </c>
      <c r="H208" s="62"/>
      <c r="I208" s="62"/>
      <c r="J208" s="62"/>
    </row>
    <row r="209" spans="1:10" s="112" customFormat="1" ht="12.75">
      <c r="A209" s="100"/>
      <c r="B209" s="100"/>
      <c r="C209" s="100"/>
      <c r="D209" s="99"/>
      <c r="E209" s="101"/>
      <c r="F209" s="101"/>
      <c r="G209" s="66"/>
      <c r="H209" s="62"/>
      <c r="I209" s="62"/>
      <c r="J209" s="62"/>
    </row>
    <row r="210" spans="1:10" s="114" customFormat="1" ht="12.75">
      <c r="A210" s="76" t="s">
        <v>206</v>
      </c>
      <c r="B210" s="76">
        <v>801</v>
      </c>
      <c r="C210" s="76"/>
      <c r="D210" s="90" t="s">
        <v>11</v>
      </c>
      <c r="E210" s="107">
        <f>SUM(E212,E243,E284,E322,E327,E331,E337,E371,E407)</f>
        <v>13751294.269999998</v>
      </c>
      <c r="F210" s="107">
        <f>SUM(F212,F243,F284,F322,F327,F331,F337,F371,F407)</f>
        <v>13254742.38</v>
      </c>
      <c r="G210" s="93">
        <f>F210/E210</f>
        <v>0.9638905342107847</v>
      </c>
      <c r="H210" s="235"/>
      <c r="I210" s="235"/>
      <c r="J210" s="235"/>
    </row>
    <row r="211" spans="1:10" ht="12.75">
      <c r="A211" s="25"/>
      <c r="B211" s="6"/>
      <c r="C211" s="25"/>
      <c r="D211" s="26"/>
      <c r="E211" s="27"/>
      <c r="F211" s="27"/>
      <c r="G211" s="14"/>
      <c r="H211" s="129"/>
      <c r="I211" s="129"/>
      <c r="J211" s="129"/>
    </row>
    <row r="212" spans="1:10" s="128" customFormat="1" ht="12.75">
      <c r="A212" s="208"/>
      <c r="B212" s="57"/>
      <c r="C212" s="57">
        <v>80101</v>
      </c>
      <c r="D212" s="51" t="s">
        <v>47</v>
      </c>
      <c r="E212" s="49">
        <f>SUM(E214,E220)</f>
        <v>4545825</v>
      </c>
      <c r="F212" s="49">
        <f>SUM(F214,F220)</f>
        <v>4529186.36</v>
      </c>
      <c r="G212" s="68">
        <f>F212/E212</f>
        <v>0.9963397975065033</v>
      </c>
      <c r="H212" s="220"/>
      <c r="I212" s="220"/>
      <c r="J212" s="129"/>
    </row>
    <row r="213" spans="1:9" s="129" customFormat="1" ht="12.75">
      <c r="A213" s="209"/>
      <c r="B213" s="210"/>
      <c r="C213" s="210"/>
      <c r="D213" s="211"/>
      <c r="E213" s="212"/>
      <c r="F213" s="212"/>
      <c r="G213" s="213"/>
      <c r="H213" s="219"/>
      <c r="I213" s="219"/>
    </row>
    <row r="214" spans="1:9" s="129" customFormat="1" ht="12.75">
      <c r="A214" s="206"/>
      <c r="B214" s="59"/>
      <c r="C214" s="59"/>
      <c r="D214" s="99" t="s">
        <v>24</v>
      </c>
      <c r="E214" s="188">
        <f>SUM(E215:E218)</f>
        <v>4340457</v>
      </c>
      <c r="F214" s="188">
        <f>SUM(F215:F218)</f>
        <v>4324073.37</v>
      </c>
      <c r="G214" s="61">
        <f>F214/E214</f>
        <v>0.9962253675131444</v>
      </c>
      <c r="H214" s="220"/>
      <c r="I214" s="220"/>
    </row>
    <row r="215" spans="1:9" s="129" customFormat="1" ht="25.5" customHeight="1">
      <c r="A215" s="291" t="s">
        <v>115</v>
      </c>
      <c r="B215" s="292"/>
      <c r="C215" s="293"/>
      <c r="D215" s="99" t="s">
        <v>65</v>
      </c>
      <c r="E215" s="188">
        <v>2940838</v>
      </c>
      <c r="F215" s="188">
        <v>2938000.94</v>
      </c>
      <c r="G215" s="61">
        <f>F215/E215</f>
        <v>0.9990352885810099</v>
      </c>
      <c r="H215" s="220"/>
      <c r="I215" s="220"/>
    </row>
    <row r="216" spans="1:9" s="129" customFormat="1" ht="42" customHeight="1">
      <c r="A216" s="294"/>
      <c r="B216" s="295"/>
      <c r="C216" s="296"/>
      <c r="D216" s="99" t="s">
        <v>199</v>
      </c>
      <c r="E216" s="188">
        <v>728727</v>
      </c>
      <c r="F216" s="188">
        <v>721106.38</v>
      </c>
      <c r="G216" s="61">
        <f>F216/E216</f>
        <v>0.9895425584615364</v>
      </c>
      <c r="H216" s="220"/>
      <c r="I216" s="220"/>
    </row>
    <row r="217" spans="1:9" s="129" customFormat="1" ht="12.75">
      <c r="A217" s="294"/>
      <c r="B217" s="295"/>
      <c r="C217" s="296"/>
      <c r="D217" s="99" t="s">
        <v>113</v>
      </c>
      <c r="E217" s="188">
        <v>609491</v>
      </c>
      <c r="F217" s="188">
        <v>603565.05</v>
      </c>
      <c r="G217" s="61">
        <f>F217/E217</f>
        <v>0.9902772149219595</v>
      </c>
      <c r="H217" s="220"/>
      <c r="I217" s="220"/>
    </row>
    <row r="218" spans="1:9" s="129" customFormat="1" ht="38.25">
      <c r="A218" s="297"/>
      <c r="B218" s="298"/>
      <c r="C218" s="299"/>
      <c r="D218" s="99" t="s">
        <v>269</v>
      </c>
      <c r="E218" s="188">
        <v>61401</v>
      </c>
      <c r="F218" s="188">
        <v>61401</v>
      </c>
      <c r="G218" s="61">
        <f>F218/E218</f>
        <v>1</v>
      </c>
      <c r="H218" s="220"/>
      <c r="I218" s="220"/>
    </row>
    <row r="219" spans="1:7" s="129" customFormat="1" ht="12.75">
      <c r="A219" s="206"/>
      <c r="B219" s="59"/>
      <c r="C219" s="59"/>
      <c r="D219" s="99"/>
      <c r="E219" s="188"/>
      <c r="F219" s="188"/>
      <c r="G219" s="61"/>
    </row>
    <row r="220" spans="1:7" s="129" customFormat="1" ht="12.75">
      <c r="A220" s="206"/>
      <c r="B220" s="59"/>
      <c r="C220" s="59"/>
      <c r="D220" s="99" t="s">
        <v>41</v>
      </c>
      <c r="E220" s="188">
        <f>SUM(E221:E221)</f>
        <v>205368</v>
      </c>
      <c r="F220" s="188">
        <f>SUM(F221:F221)</f>
        <v>205112.99</v>
      </c>
      <c r="G220" s="61">
        <f>F220/E220</f>
        <v>0.9987582778232246</v>
      </c>
    </row>
    <row r="221" spans="1:7" s="129" customFormat="1" ht="51">
      <c r="A221" s="291" t="s">
        <v>115</v>
      </c>
      <c r="B221" s="292"/>
      <c r="C221" s="293"/>
      <c r="D221" s="99" t="s">
        <v>251</v>
      </c>
      <c r="E221" s="101">
        <v>205368</v>
      </c>
      <c r="F221" s="101">
        <v>205112.99</v>
      </c>
      <c r="G221" s="66">
        <f>F221/E221</f>
        <v>0.9987582778232246</v>
      </c>
    </row>
    <row r="222" spans="1:7" s="129" customFormat="1" ht="12.75">
      <c r="A222" s="209"/>
      <c r="B222" s="210"/>
      <c r="C222" s="210"/>
      <c r="D222" s="211"/>
      <c r="E222" s="212"/>
      <c r="F222" s="212"/>
      <c r="G222" s="213"/>
    </row>
    <row r="223" spans="1:10" ht="25.5">
      <c r="A223" s="69"/>
      <c r="B223" s="69"/>
      <c r="C223" s="69"/>
      <c r="D223" s="103" t="s">
        <v>152</v>
      </c>
      <c r="E223" s="154"/>
      <c r="F223" s="154"/>
      <c r="G223" s="66"/>
      <c r="H223" s="129"/>
      <c r="I223" s="129"/>
      <c r="J223" s="129"/>
    </row>
    <row r="224" spans="1:10" ht="12.75">
      <c r="A224" s="10"/>
      <c r="B224" s="10"/>
      <c r="C224" s="10"/>
      <c r="D224" s="11"/>
      <c r="E224" s="16"/>
      <c r="F224" s="16"/>
      <c r="G224" s="14"/>
      <c r="H224" s="129"/>
      <c r="I224" s="129"/>
      <c r="J224" s="129"/>
    </row>
    <row r="225" spans="1:10" s="183" customFormat="1" ht="25.5">
      <c r="A225" s="184"/>
      <c r="B225" s="184"/>
      <c r="C225" s="184"/>
      <c r="D225" s="174" t="s">
        <v>86</v>
      </c>
      <c r="E225" s="175">
        <f>E226+E230</f>
        <v>2170251</v>
      </c>
      <c r="F225" s="175">
        <f>F226+F230</f>
        <v>2165497.08</v>
      </c>
      <c r="G225" s="176">
        <f>F225/E225</f>
        <v>0.9978095068266297</v>
      </c>
      <c r="H225" s="239"/>
      <c r="I225" s="239"/>
      <c r="J225" s="239"/>
    </row>
    <row r="226" spans="1:10" ht="12.75">
      <c r="A226" s="134"/>
      <c r="B226" s="134"/>
      <c r="C226" s="134"/>
      <c r="D226" s="54" t="s">
        <v>24</v>
      </c>
      <c r="E226" s="65">
        <f>E227+E228</f>
        <v>1964883</v>
      </c>
      <c r="F226" s="65">
        <f>F227+F228</f>
        <v>1960384.0899999999</v>
      </c>
      <c r="G226" s="66">
        <f>F226/E226</f>
        <v>0.997710342040722</v>
      </c>
      <c r="H226" s="129"/>
      <c r="I226" s="129"/>
      <c r="J226" s="129"/>
    </row>
    <row r="227" spans="1:10" ht="25.5">
      <c r="A227" s="324" t="s">
        <v>115</v>
      </c>
      <c r="B227" s="324"/>
      <c r="C227" s="324"/>
      <c r="D227" s="54" t="s">
        <v>52</v>
      </c>
      <c r="E227" s="65">
        <v>1646199</v>
      </c>
      <c r="F227" s="65">
        <v>1643728.72</v>
      </c>
      <c r="G227" s="66">
        <f>F227/E227</f>
        <v>0.9984994037780366</v>
      </c>
      <c r="H227" s="129"/>
      <c r="I227" s="129"/>
      <c r="J227" s="129"/>
    </row>
    <row r="228" spans="1:10" ht="12.75">
      <c r="A228" s="324"/>
      <c r="B228" s="324"/>
      <c r="C228" s="324"/>
      <c r="D228" s="54" t="s">
        <v>177</v>
      </c>
      <c r="E228" s="65">
        <v>318684</v>
      </c>
      <c r="F228" s="65">
        <v>316655.37</v>
      </c>
      <c r="G228" s="66">
        <f>F228/E228</f>
        <v>0.9936343525247581</v>
      </c>
      <c r="H228" s="129"/>
      <c r="I228" s="129"/>
      <c r="J228" s="129"/>
    </row>
    <row r="229" spans="1:10" ht="12.75">
      <c r="A229" s="33"/>
      <c r="B229" s="33"/>
      <c r="C229" s="33"/>
      <c r="D229" s="11"/>
      <c r="E229" s="16"/>
      <c r="F229" s="16"/>
      <c r="G229" s="14"/>
      <c r="H229" s="129"/>
      <c r="I229" s="129"/>
      <c r="J229" s="129"/>
    </row>
    <row r="230" spans="1:10" ht="12.75">
      <c r="A230" s="106"/>
      <c r="B230" s="106"/>
      <c r="C230" s="106"/>
      <c r="D230" s="54" t="s">
        <v>41</v>
      </c>
      <c r="E230" s="65">
        <f>SUM(E231:E231)</f>
        <v>205368</v>
      </c>
      <c r="F230" s="65">
        <f>SUM(F231:F231)</f>
        <v>205112.99</v>
      </c>
      <c r="G230" s="66">
        <f>F230/E230</f>
        <v>0.9987582778232246</v>
      </c>
      <c r="H230" s="129"/>
      <c r="I230" s="129"/>
      <c r="J230" s="129"/>
    </row>
    <row r="231" spans="1:10" ht="56.25" customHeight="1">
      <c r="A231" s="309" t="s">
        <v>115</v>
      </c>
      <c r="B231" s="310"/>
      <c r="C231" s="311"/>
      <c r="D231" s="54" t="s">
        <v>251</v>
      </c>
      <c r="E231" s="65">
        <v>205368</v>
      </c>
      <c r="F231" s="65">
        <v>205112.99</v>
      </c>
      <c r="G231" s="66">
        <f>F231/E231</f>
        <v>0.9987582778232246</v>
      </c>
      <c r="H231" s="129"/>
      <c r="I231" s="129"/>
      <c r="J231" s="129"/>
    </row>
    <row r="232" spans="1:10" ht="12.75">
      <c r="A232" s="10"/>
      <c r="B232" s="10"/>
      <c r="C232" s="10"/>
      <c r="D232" s="11"/>
      <c r="E232" s="16"/>
      <c r="F232" s="16"/>
      <c r="G232" s="14"/>
      <c r="H232" s="129"/>
      <c r="I232" s="129"/>
      <c r="J232" s="129"/>
    </row>
    <row r="233" spans="1:10" s="183" customFormat="1" ht="25.5">
      <c r="A233" s="184"/>
      <c r="B233" s="184"/>
      <c r="C233" s="184"/>
      <c r="D233" s="181" t="s">
        <v>87</v>
      </c>
      <c r="E233" s="182">
        <f>E234</f>
        <v>1646847</v>
      </c>
      <c r="F233" s="182">
        <f>F234</f>
        <v>1642582.9</v>
      </c>
      <c r="G233" s="176">
        <f>F233/E233</f>
        <v>0.9974107491467027</v>
      </c>
      <c r="H233" s="239"/>
      <c r="I233" s="239"/>
      <c r="J233" s="239"/>
    </row>
    <row r="234" spans="1:10" s="112" customFormat="1" ht="12.75">
      <c r="A234" s="69"/>
      <c r="B234" s="69"/>
      <c r="C234" s="69"/>
      <c r="D234" s="70" t="s">
        <v>29</v>
      </c>
      <c r="E234" s="50">
        <f>SUM(E235:E237)</f>
        <v>1646847</v>
      </c>
      <c r="F234" s="101">
        <f>SUM(F235:F237)</f>
        <v>1642582.9</v>
      </c>
      <c r="G234" s="66">
        <f>F234/E234</f>
        <v>0.9974107491467027</v>
      </c>
      <c r="H234" s="62"/>
      <c r="I234" s="62"/>
      <c r="J234" s="62"/>
    </row>
    <row r="235" spans="1:10" s="112" customFormat="1" ht="25.5">
      <c r="A235" s="324" t="s">
        <v>115</v>
      </c>
      <c r="B235" s="324"/>
      <c r="C235" s="324"/>
      <c r="D235" s="54" t="s">
        <v>52</v>
      </c>
      <c r="E235" s="65">
        <v>1294639</v>
      </c>
      <c r="F235" s="65">
        <v>1294272.22</v>
      </c>
      <c r="G235" s="66">
        <f>F235/E235</f>
        <v>0.9997166932249066</v>
      </c>
      <c r="H235" s="62"/>
      <c r="I235" s="62"/>
      <c r="J235" s="62"/>
    </row>
    <row r="236" spans="1:10" s="112" customFormat="1" ht="12.75">
      <c r="A236" s="324"/>
      <c r="B236" s="324"/>
      <c r="C236" s="324"/>
      <c r="D236" s="54" t="s">
        <v>28</v>
      </c>
      <c r="E236" s="65">
        <v>290807</v>
      </c>
      <c r="F236" s="65">
        <v>286909.68</v>
      </c>
      <c r="G236" s="66">
        <f>F236/E236</f>
        <v>0.9865982593266324</v>
      </c>
      <c r="H236" s="62"/>
      <c r="I236" s="62"/>
      <c r="J236" s="62"/>
    </row>
    <row r="237" spans="1:10" s="112" customFormat="1" ht="38.25">
      <c r="A237" s="157"/>
      <c r="B237" s="157"/>
      <c r="C237" s="157"/>
      <c r="D237" s="99" t="s">
        <v>254</v>
      </c>
      <c r="E237" s="101">
        <v>61401</v>
      </c>
      <c r="F237" s="101">
        <v>61401</v>
      </c>
      <c r="G237" s="66">
        <f>F237/E237</f>
        <v>1</v>
      </c>
      <c r="H237" s="62"/>
      <c r="I237" s="62"/>
      <c r="J237" s="62"/>
    </row>
    <row r="238" spans="1:10" s="135" customFormat="1" ht="12.75">
      <c r="A238" s="33"/>
      <c r="B238" s="33"/>
      <c r="C238" s="33"/>
      <c r="D238" s="11"/>
      <c r="E238" s="16"/>
      <c r="F238" s="16"/>
      <c r="G238" s="14"/>
      <c r="H238" s="129"/>
      <c r="I238" s="129"/>
      <c r="J238" s="129"/>
    </row>
    <row r="239" spans="1:10" s="183" customFormat="1" ht="12.75">
      <c r="A239" s="204"/>
      <c r="B239" s="205"/>
      <c r="C239" s="205"/>
      <c r="D239" s="181" t="s">
        <v>279</v>
      </c>
      <c r="E239" s="182">
        <f>SUM(E240)</f>
        <v>728727</v>
      </c>
      <c r="F239" s="182">
        <f>SUM(F240)</f>
        <v>721106.38</v>
      </c>
      <c r="G239" s="176">
        <f>F239/E239</f>
        <v>0.9895425584615364</v>
      </c>
      <c r="H239" s="239"/>
      <c r="I239" s="239"/>
      <c r="J239" s="239"/>
    </row>
    <row r="240" spans="1:7" s="62" customFormat="1" ht="12.75">
      <c r="A240" s="206"/>
      <c r="B240" s="59"/>
      <c r="C240" s="59"/>
      <c r="D240" s="187" t="s">
        <v>24</v>
      </c>
      <c r="E240" s="188">
        <f>SUM(E241:E241)</f>
        <v>728727</v>
      </c>
      <c r="F240" s="188">
        <f>SUM(F241:F241)</f>
        <v>721106.38</v>
      </c>
      <c r="G240" s="61">
        <f>F240/E240</f>
        <v>0.9895425584615364</v>
      </c>
    </row>
    <row r="241" spans="1:7" s="62" customFormat="1" ht="38.25">
      <c r="A241" s="252"/>
      <c r="B241" s="325"/>
      <c r="C241" s="326"/>
      <c r="D241" s="187" t="s">
        <v>218</v>
      </c>
      <c r="E241" s="188">
        <v>728727</v>
      </c>
      <c r="F241" s="188">
        <v>721106.38</v>
      </c>
      <c r="G241" s="61">
        <f>F241/E241</f>
        <v>0.9895425584615364</v>
      </c>
    </row>
    <row r="242" spans="1:10" s="207" customFormat="1" ht="12.75">
      <c r="A242" s="157"/>
      <c r="B242" s="157"/>
      <c r="C242" s="157"/>
      <c r="D242" s="99"/>
      <c r="E242" s="101"/>
      <c r="F242" s="101"/>
      <c r="G242" s="66"/>
      <c r="H242" s="62"/>
      <c r="I242" s="62"/>
      <c r="J242" s="62"/>
    </row>
    <row r="243" spans="1:10" s="128" customFormat="1" ht="12.75">
      <c r="A243" s="208"/>
      <c r="B243" s="57"/>
      <c r="C243" s="57">
        <v>80104</v>
      </c>
      <c r="D243" s="51" t="s">
        <v>88</v>
      </c>
      <c r="E243" s="49">
        <f>SUM(E245,E251)</f>
        <v>2168378.77</v>
      </c>
      <c r="F243" s="49">
        <f>SUM(F245,F251)</f>
        <v>2123018.01</v>
      </c>
      <c r="G243" s="68">
        <f>F243/E243</f>
        <v>0.9790807950033562</v>
      </c>
      <c r="H243" s="220"/>
      <c r="I243" s="220"/>
      <c r="J243" s="129"/>
    </row>
    <row r="244" spans="1:10" ht="12.75">
      <c r="A244" s="216"/>
      <c r="B244" s="217"/>
      <c r="C244" s="217"/>
      <c r="D244" s="178"/>
      <c r="E244" s="218"/>
      <c r="F244" s="218"/>
      <c r="G244" s="213"/>
      <c r="H244" s="219"/>
      <c r="I244" s="219"/>
      <c r="J244" s="129"/>
    </row>
    <row r="245" spans="1:10" ht="12.75">
      <c r="A245" s="102"/>
      <c r="B245" s="58"/>
      <c r="C245" s="58"/>
      <c r="D245" s="99" t="s">
        <v>24</v>
      </c>
      <c r="E245" s="50">
        <f>SUM(E246:E249)</f>
        <v>2155378.77</v>
      </c>
      <c r="F245" s="50">
        <f>SUM(F246:F249)</f>
        <v>2110018.01</v>
      </c>
      <c r="G245" s="215">
        <f>F245/E245</f>
        <v>0.9789546224397486</v>
      </c>
      <c r="H245" s="220"/>
      <c r="I245" s="220"/>
      <c r="J245" s="129"/>
    </row>
    <row r="246" spans="1:10" ht="25.5">
      <c r="A246" s="274" t="s">
        <v>115</v>
      </c>
      <c r="B246" s="275"/>
      <c r="C246" s="276"/>
      <c r="D246" s="99" t="s">
        <v>65</v>
      </c>
      <c r="E246" s="50">
        <v>1641658</v>
      </c>
      <c r="F246" s="50">
        <v>1619706.86</v>
      </c>
      <c r="G246" s="215">
        <f>F246/E246</f>
        <v>0.9866286766183944</v>
      </c>
      <c r="H246" s="220"/>
      <c r="I246" s="220"/>
      <c r="J246" s="129"/>
    </row>
    <row r="247" spans="1:10" ht="38.25">
      <c r="A247" s="277"/>
      <c r="B247" s="278"/>
      <c r="C247" s="279"/>
      <c r="D247" s="99" t="s">
        <v>199</v>
      </c>
      <c r="E247" s="50">
        <v>113864.77</v>
      </c>
      <c r="F247" s="50">
        <v>98992.66</v>
      </c>
      <c r="G247" s="215">
        <f>F247/E247</f>
        <v>0.8693879590675851</v>
      </c>
      <c r="H247" s="220"/>
      <c r="I247" s="220"/>
      <c r="J247" s="129"/>
    </row>
    <row r="248" spans="1:10" ht="12.75">
      <c r="A248" s="277"/>
      <c r="B248" s="278"/>
      <c r="C248" s="279"/>
      <c r="D248" s="99" t="s">
        <v>113</v>
      </c>
      <c r="E248" s="50">
        <v>383956</v>
      </c>
      <c r="F248" s="50">
        <v>375458.49</v>
      </c>
      <c r="G248" s="215">
        <f>F248/E248</f>
        <v>0.9778685318109367</v>
      </c>
      <c r="H248" s="220"/>
      <c r="I248" s="220"/>
      <c r="J248" s="129"/>
    </row>
    <row r="249" spans="1:10" ht="38.25">
      <c r="A249" s="255"/>
      <c r="B249" s="256"/>
      <c r="C249" s="248"/>
      <c r="D249" s="99" t="s">
        <v>271</v>
      </c>
      <c r="E249" s="50">
        <v>15900</v>
      </c>
      <c r="F249" s="50">
        <v>15860</v>
      </c>
      <c r="G249" s="215">
        <f>F249/E249</f>
        <v>0.9974842767295597</v>
      </c>
      <c r="H249" s="220"/>
      <c r="I249" s="220"/>
      <c r="J249" s="129"/>
    </row>
    <row r="250" spans="1:10" ht="12.75">
      <c r="A250" s="25"/>
      <c r="B250" s="6"/>
      <c r="C250" s="6"/>
      <c r="D250" s="11"/>
      <c r="E250" s="12"/>
      <c r="F250" s="12"/>
      <c r="G250" s="38"/>
      <c r="H250" s="129"/>
      <c r="I250" s="129"/>
      <c r="J250" s="129"/>
    </row>
    <row r="251" spans="1:10" s="112" customFormat="1" ht="12.75">
      <c r="A251" s="102"/>
      <c r="B251" s="58"/>
      <c r="C251" s="58"/>
      <c r="D251" s="99" t="s">
        <v>41</v>
      </c>
      <c r="E251" s="50">
        <f>SUM(E252:E252)</f>
        <v>13000</v>
      </c>
      <c r="F251" s="50">
        <f>SUM(F252:F252)</f>
        <v>13000</v>
      </c>
      <c r="G251" s="215">
        <f>F251/E251</f>
        <v>1</v>
      </c>
      <c r="H251" s="62"/>
      <c r="I251" s="62"/>
      <c r="J251" s="62"/>
    </row>
    <row r="252" spans="1:10" s="112" customFormat="1" ht="25.5">
      <c r="A252" s="274" t="s">
        <v>115</v>
      </c>
      <c r="B252" s="275"/>
      <c r="C252" s="276"/>
      <c r="D252" s="52" t="s">
        <v>263</v>
      </c>
      <c r="E252" s="50">
        <v>13000</v>
      </c>
      <c r="F252" s="50">
        <v>13000</v>
      </c>
      <c r="G252" s="215">
        <f>F252/E252</f>
        <v>1</v>
      </c>
      <c r="H252" s="62"/>
      <c r="I252" s="62"/>
      <c r="J252" s="62"/>
    </row>
    <row r="253" spans="1:10" ht="12.75">
      <c r="A253" s="34"/>
      <c r="B253" s="35"/>
      <c r="C253" s="35"/>
      <c r="D253" s="36"/>
      <c r="E253" s="37"/>
      <c r="F253" s="37"/>
      <c r="G253" s="30"/>
      <c r="H253" s="129"/>
      <c r="I253" s="129"/>
      <c r="J253" s="129"/>
    </row>
    <row r="254" spans="1:10" s="112" customFormat="1" ht="25.5">
      <c r="A254" s="102"/>
      <c r="B254" s="58"/>
      <c r="C254" s="58"/>
      <c r="D254" s="103" t="s">
        <v>152</v>
      </c>
      <c r="E254" s="50"/>
      <c r="F254" s="50"/>
      <c r="G254" s="66"/>
      <c r="H254" s="62"/>
      <c r="I254" s="62"/>
      <c r="J254" s="62"/>
    </row>
    <row r="255" spans="1:10" ht="12.75">
      <c r="A255" s="25"/>
      <c r="B255" s="6"/>
      <c r="C255" s="6"/>
      <c r="D255" s="29"/>
      <c r="E255" s="12"/>
      <c r="F255" s="12"/>
      <c r="G255" s="14"/>
      <c r="H255" s="129"/>
      <c r="I255" s="129"/>
      <c r="J255" s="129"/>
    </row>
    <row r="256" spans="1:10" s="183" customFormat="1" ht="25.5">
      <c r="A256" s="179"/>
      <c r="B256" s="185"/>
      <c r="C256" s="185"/>
      <c r="D256" s="181" t="s">
        <v>66</v>
      </c>
      <c r="E256" s="182">
        <f>SUM(E257)</f>
        <v>582786</v>
      </c>
      <c r="F256" s="182">
        <f>SUM(F257)</f>
        <v>573796.98</v>
      </c>
      <c r="G256" s="176">
        <f>F256/E256</f>
        <v>0.9845757791024492</v>
      </c>
      <c r="H256" s="239"/>
      <c r="I256" s="239"/>
      <c r="J256" s="239"/>
    </row>
    <row r="257" spans="1:10" s="112" customFormat="1" ht="12.75">
      <c r="A257" s="102"/>
      <c r="B257" s="58"/>
      <c r="C257" s="58"/>
      <c r="D257" s="52" t="s">
        <v>24</v>
      </c>
      <c r="E257" s="50">
        <f>E258+E259</f>
        <v>582786</v>
      </c>
      <c r="F257" s="50">
        <f>F258+F259</f>
        <v>573796.98</v>
      </c>
      <c r="G257" s="66">
        <f>F257/E257</f>
        <v>0.9845757791024492</v>
      </c>
      <c r="H257" s="62"/>
      <c r="I257" s="62"/>
      <c r="J257" s="62"/>
    </row>
    <row r="258" spans="1:10" s="112" customFormat="1" ht="25.5">
      <c r="A258" s="274" t="s">
        <v>115</v>
      </c>
      <c r="B258" s="275"/>
      <c r="C258" s="276"/>
      <c r="D258" s="52" t="s">
        <v>52</v>
      </c>
      <c r="E258" s="50">
        <v>426512</v>
      </c>
      <c r="F258" s="50">
        <v>422860.69</v>
      </c>
      <c r="G258" s="66">
        <f>F258/E258</f>
        <v>0.9914391388753423</v>
      </c>
      <c r="H258" s="62"/>
      <c r="I258" s="62"/>
      <c r="J258" s="62"/>
    </row>
    <row r="259" spans="1:10" s="112" customFormat="1" ht="12.75">
      <c r="A259" s="277"/>
      <c r="B259" s="278"/>
      <c r="C259" s="279"/>
      <c r="D259" s="52" t="s">
        <v>28</v>
      </c>
      <c r="E259" s="50">
        <v>156274</v>
      </c>
      <c r="F259" s="50">
        <v>150936.29</v>
      </c>
      <c r="G259" s="66">
        <f>F259/E259</f>
        <v>0.965843902376595</v>
      </c>
      <c r="H259" s="62"/>
      <c r="I259" s="62"/>
      <c r="J259" s="62"/>
    </row>
    <row r="260" spans="1:10" ht="12.75">
      <c r="A260" s="25"/>
      <c r="B260" s="6"/>
      <c r="C260" s="6"/>
      <c r="D260" s="29"/>
      <c r="E260" s="12"/>
      <c r="F260" s="12"/>
      <c r="G260" s="14"/>
      <c r="H260" s="129"/>
      <c r="I260" s="129"/>
      <c r="J260" s="129"/>
    </row>
    <row r="261" spans="1:10" s="183" customFormat="1" ht="25.5">
      <c r="A261" s="179"/>
      <c r="B261" s="185"/>
      <c r="C261" s="185"/>
      <c r="D261" s="181" t="s">
        <v>67</v>
      </c>
      <c r="E261" s="182">
        <f>SUM(E262,E267)</f>
        <v>751283</v>
      </c>
      <c r="F261" s="182">
        <f>SUM(F262,F267)</f>
        <v>731197.97</v>
      </c>
      <c r="G261" s="176">
        <f>F261/E261</f>
        <v>0.9732656934870082</v>
      </c>
      <c r="H261" s="239"/>
      <c r="I261" s="239"/>
      <c r="J261" s="239"/>
    </row>
    <row r="262" spans="1:10" s="112" customFormat="1" ht="12.75">
      <c r="A262" s="102"/>
      <c r="B262" s="58"/>
      <c r="C262" s="58"/>
      <c r="D262" s="52" t="s">
        <v>29</v>
      </c>
      <c r="E262" s="50">
        <f>SUM(E263:E265)</f>
        <v>738283</v>
      </c>
      <c r="F262" s="50">
        <f>SUM(F263:F265)</f>
        <v>718197.97</v>
      </c>
      <c r="G262" s="66">
        <f>F262/E262</f>
        <v>0.9727949444860575</v>
      </c>
      <c r="H262" s="62"/>
      <c r="I262" s="62"/>
      <c r="J262" s="62"/>
    </row>
    <row r="263" spans="1:10" s="112" customFormat="1" ht="25.5">
      <c r="A263" s="274" t="s">
        <v>115</v>
      </c>
      <c r="B263" s="275"/>
      <c r="C263" s="276"/>
      <c r="D263" s="52" t="s">
        <v>52</v>
      </c>
      <c r="E263" s="50">
        <v>617446</v>
      </c>
      <c r="F263" s="50">
        <v>600147.46</v>
      </c>
      <c r="G263" s="66">
        <f>F263/E263</f>
        <v>0.9719837200338166</v>
      </c>
      <c r="H263" s="62"/>
      <c r="I263" s="62"/>
      <c r="J263" s="62"/>
    </row>
    <row r="264" spans="1:10" s="112" customFormat="1" ht="12.75">
      <c r="A264" s="277"/>
      <c r="B264" s="278"/>
      <c r="C264" s="279"/>
      <c r="D264" s="52" t="s">
        <v>28</v>
      </c>
      <c r="E264" s="50">
        <v>104937</v>
      </c>
      <c r="F264" s="50">
        <v>102190.51</v>
      </c>
      <c r="G264" s="66">
        <f>F264/E264</f>
        <v>0.9738272487301904</v>
      </c>
      <c r="H264" s="62"/>
      <c r="I264" s="62"/>
      <c r="J264" s="62"/>
    </row>
    <row r="265" spans="1:10" s="112" customFormat="1" ht="38.25">
      <c r="A265" s="255"/>
      <c r="B265" s="256"/>
      <c r="C265" s="248"/>
      <c r="D265" s="54" t="s">
        <v>271</v>
      </c>
      <c r="E265" s="50">
        <v>15900</v>
      </c>
      <c r="F265" s="50">
        <v>15860</v>
      </c>
      <c r="G265" s="66">
        <f>F265/E265</f>
        <v>0.9974842767295597</v>
      </c>
      <c r="H265" s="62"/>
      <c r="I265" s="62"/>
      <c r="J265" s="62"/>
    </row>
    <row r="266" spans="1:10" s="112" customFormat="1" ht="12.75">
      <c r="A266" s="186"/>
      <c r="B266" s="186"/>
      <c r="C266" s="186"/>
      <c r="D266" s="52"/>
      <c r="E266" s="50"/>
      <c r="F266" s="50"/>
      <c r="G266" s="66"/>
      <c r="H266" s="62"/>
      <c r="I266" s="62"/>
      <c r="J266" s="62"/>
    </row>
    <row r="267" spans="1:10" s="112" customFormat="1" ht="12.75">
      <c r="A267" s="186"/>
      <c r="B267" s="186"/>
      <c r="C267" s="186"/>
      <c r="D267" s="52" t="s">
        <v>41</v>
      </c>
      <c r="E267" s="50">
        <f>SUM(E268:E268)</f>
        <v>13000</v>
      </c>
      <c r="F267" s="50">
        <f>SUM(F268:F268)</f>
        <v>13000</v>
      </c>
      <c r="G267" s="66">
        <f>F267/E267</f>
        <v>1</v>
      </c>
      <c r="H267" s="62"/>
      <c r="I267" s="62"/>
      <c r="J267" s="62"/>
    </row>
    <row r="268" spans="1:10" s="112" customFormat="1" ht="25.5">
      <c r="A268" s="274" t="s">
        <v>115</v>
      </c>
      <c r="B268" s="275"/>
      <c r="C268" s="276"/>
      <c r="D268" s="52" t="s">
        <v>263</v>
      </c>
      <c r="E268" s="50">
        <v>13000</v>
      </c>
      <c r="F268" s="50">
        <v>13000</v>
      </c>
      <c r="G268" s="66">
        <f>F268/E268</f>
        <v>1</v>
      </c>
      <c r="H268" s="62"/>
      <c r="I268" s="62"/>
      <c r="J268" s="62"/>
    </row>
    <row r="269" spans="1:10" s="112" customFormat="1" ht="12.75">
      <c r="A269" s="102"/>
      <c r="B269" s="58"/>
      <c r="C269" s="58"/>
      <c r="D269" s="52"/>
      <c r="E269" s="50"/>
      <c r="F269" s="50"/>
      <c r="G269" s="66"/>
      <c r="H269" s="62"/>
      <c r="I269" s="62"/>
      <c r="J269" s="62"/>
    </row>
    <row r="270" spans="1:10" s="183" customFormat="1" ht="12.75">
      <c r="A270" s="179"/>
      <c r="B270" s="185"/>
      <c r="C270" s="185"/>
      <c r="D270" s="181" t="s">
        <v>157</v>
      </c>
      <c r="E270" s="182">
        <f>SUM(E271)</f>
        <v>623115</v>
      </c>
      <c r="F270" s="182">
        <f>SUM(F271)</f>
        <v>621704.29</v>
      </c>
      <c r="G270" s="176">
        <f>F270/E270</f>
        <v>0.9977360358842269</v>
      </c>
      <c r="H270" s="239"/>
      <c r="I270" s="239"/>
      <c r="J270" s="239"/>
    </row>
    <row r="271" spans="1:10" s="112" customFormat="1" ht="12.75">
      <c r="A271" s="102"/>
      <c r="B271" s="58"/>
      <c r="C271" s="58"/>
      <c r="D271" s="52" t="s">
        <v>24</v>
      </c>
      <c r="E271" s="50">
        <f>SUM(E272:E273)</f>
        <v>623115</v>
      </c>
      <c r="F271" s="50">
        <f>F272+F273</f>
        <v>621704.29</v>
      </c>
      <c r="G271" s="66">
        <f>F271/E271</f>
        <v>0.9977360358842269</v>
      </c>
      <c r="H271" s="62"/>
      <c r="I271" s="62"/>
      <c r="J271" s="62"/>
    </row>
    <row r="272" spans="1:10" s="112" customFormat="1" ht="25.5">
      <c r="A272" s="246" t="s">
        <v>115</v>
      </c>
      <c r="B272" s="246"/>
      <c r="C272" s="246"/>
      <c r="D272" s="52" t="s">
        <v>52</v>
      </c>
      <c r="E272" s="50">
        <v>519135</v>
      </c>
      <c r="F272" s="50">
        <v>518135.57</v>
      </c>
      <c r="G272" s="66">
        <f>F272/E272</f>
        <v>0.9980748167624992</v>
      </c>
      <c r="H272" s="62"/>
      <c r="I272" s="62"/>
      <c r="J272" s="62"/>
    </row>
    <row r="273" spans="1:10" s="112" customFormat="1" ht="12.75">
      <c r="A273" s="246"/>
      <c r="B273" s="246"/>
      <c r="C273" s="246"/>
      <c r="D273" s="52" t="s">
        <v>28</v>
      </c>
      <c r="E273" s="50">
        <v>103980</v>
      </c>
      <c r="F273" s="50">
        <v>103568.72</v>
      </c>
      <c r="G273" s="66">
        <f>F273/E273</f>
        <v>0.9960446239661473</v>
      </c>
      <c r="H273" s="62"/>
      <c r="I273" s="62"/>
      <c r="J273" s="62"/>
    </row>
    <row r="274" spans="1:10" s="112" customFormat="1" ht="12.75">
      <c r="A274" s="186"/>
      <c r="B274" s="186"/>
      <c r="C274" s="186"/>
      <c r="D274" s="52"/>
      <c r="E274" s="50"/>
      <c r="F274" s="50"/>
      <c r="G274" s="66"/>
      <c r="H274" s="62"/>
      <c r="I274" s="62"/>
      <c r="J274" s="62"/>
    </row>
    <row r="275" spans="1:10" s="183" customFormat="1" ht="12.75">
      <c r="A275" s="179"/>
      <c r="B275" s="185"/>
      <c r="C275" s="185"/>
      <c r="D275" s="181" t="s">
        <v>158</v>
      </c>
      <c r="E275" s="182">
        <f>SUM(E276)</f>
        <v>97330</v>
      </c>
      <c r="F275" s="182">
        <f>SUM(F276)</f>
        <v>97326.11</v>
      </c>
      <c r="G275" s="176">
        <f>F275/E275</f>
        <v>0.9999600328778383</v>
      </c>
      <c r="H275" s="239"/>
      <c r="I275" s="239"/>
      <c r="J275" s="239"/>
    </row>
    <row r="276" spans="1:10" s="112" customFormat="1" ht="12.75">
      <c r="A276" s="102"/>
      <c r="B276" s="58"/>
      <c r="C276" s="58"/>
      <c r="D276" s="52" t="s">
        <v>24</v>
      </c>
      <c r="E276" s="50">
        <f>E277+E278</f>
        <v>97330</v>
      </c>
      <c r="F276" s="50">
        <f>F277+F278</f>
        <v>97326.11</v>
      </c>
      <c r="G276" s="66">
        <f>F276/E276</f>
        <v>0.9999600328778383</v>
      </c>
      <c r="H276" s="62"/>
      <c r="I276" s="62"/>
      <c r="J276" s="62"/>
    </row>
    <row r="277" spans="1:10" s="112" customFormat="1" ht="25.5">
      <c r="A277" s="246" t="s">
        <v>115</v>
      </c>
      <c r="B277" s="246"/>
      <c r="C277" s="246"/>
      <c r="D277" s="52" t="s">
        <v>52</v>
      </c>
      <c r="E277" s="50">
        <v>78565</v>
      </c>
      <c r="F277" s="50">
        <v>78563.14</v>
      </c>
      <c r="G277" s="66">
        <f>F277/E277</f>
        <v>0.9999763253357092</v>
      </c>
      <c r="H277" s="62"/>
      <c r="I277" s="62"/>
      <c r="J277" s="62"/>
    </row>
    <row r="278" spans="1:10" s="112" customFormat="1" ht="12.75">
      <c r="A278" s="246"/>
      <c r="B278" s="246"/>
      <c r="C278" s="246"/>
      <c r="D278" s="52" t="s">
        <v>28</v>
      </c>
      <c r="E278" s="50">
        <v>18765</v>
      </c>
      <c r="F278" s="50">
        <v>18762.97</v>
      </c>
      <c r="G278" s="66">
        <f>F278/E278</f>
        <v>0.9998918198774315</v>
      </c>
      <c r="H278" s="62"/>
      <c r="I278" s="62"/>
      <c r="J278" s="62"/>
    </row>
    <row r="279" spans="1:10" ht="12.75">
      <c r="A279" s="136"/>
      <c r="B279" s="136"/>
      <c r="C279" s="136"/>
      <c r="D279" s="29"/>
      <c r="E279" s="12"/>
      <c r="F279" s="12"/>
      <c r="G279" s="14"/>
      <c r="H279" s="129"/>
      <c r="I279" s="129"/>
      <c r="J279" s="129"/>
    </row>
    <row r="280" spans="1:10" s="183" customFormat="1" ht="12.75">
      <c r="A280" s="204"/>
      <c r="B280" s="205"/>
      <c r="C280" s="205"/>
      <c r="D280" s="181" t="s">
        <v>270</v>
      </c>
      <c r="E280" s="182">
        <f>SUM(E281)</f>
        <v>113864.77</v>
      </c>
      <c r="F280" s="182">
        <f>SUM(F281)</f>
        <v>98992.66</v>
      </c>
      <c r="G280" s="176">
        <f>F280/E280</f>
        <v>0.8693879590675851</v>
      </c>
      <c r="H280" s="239"/>
      <c r="I280" s="239"/>
      <c r="J280" s="239"/>
    </row>
    <row r="281" spans="1:10" s="112" customFormat="1" ht="12.75">
      <c r="A281" s="206"/>
      <c r="B281" s="59"/>
      <c r="C281" s="59"/>
      <c r="D281" s="99" t="s">
        <v>24</v>
      </c>
      <c r="E281" s="188">
        <f>SUM(E282:E282)</f>
        <v>113864.77</v>
      </c>
      <c r="F281" s="188">
        <f>SUM(F282:F282)</f>
        <v>98992.66</v>
      </c>
      <c r="G281" s="61">
        <f>F281/E281</f>
        <v>0.8693879590675851</v>
      </c>
      <c r="H281" s="62"/>
      <c r="I281" s="62"/>
      <c r="J281" s="62"/>
    </row>
    <row r="282" spans="1:7" s="62" customFormat="1" ht="38.25">
      <c r="A282" s="252"/>
      <c r="B282" s="253"/>
      <c r="C282" s="254"/>
      <c r="D282" s="187" t="s">
        <v>218</v>
      </c>
      <c r="E282" s="188">
        <v>113864.77</v>
      </c>
      <c r="F282" s="188">
        <v>98992.66</v>
      </c>
      <c r="G282" s="61">
        <f>F282/E282</f>
        <v>0.8693879590675851</v>
      </c>
    </row>
    <row r="283" spans="1:10" s="112" customFormat="1" ht="12.75">
      <c r="A283" s="214"/>
      <c r="B283" s="214"/>
      <c r="C283" s="214"/>
      <c r="D283" s="99"/>
      <c r="E283" s="188"/>
      <c r="F283" s="188"/>
      <c r="G283" s="61"/>
      <c r="H283" s="62"/>
      <c r="I283" s="62"/>
      <c r="J283" s="62"/>
    </row>
    <row r="284" spans="1:10" s="113" customFormat="1" ht="12.75">
      <c r="A284" s="208"/>
      <c r="B284" s="57"/>
      <c r="C284" s="57">
        <v>80110</v>
      </c>
      <c r="D284" s="51" t="s">
        <v>89</v>
      </c>
      <c r="E284" s="49">
        <f>SUM(E286,E292)</f>
        <v>5289839</v>
      </c>
      <c r="F284" s="49">
        <f>SUM(F286,F292)</f>
        <v>5139854.75</v>
      </c>
      <c r="G284" s="68">
        <f>F284/E284</f>
        <v>0.9716467268663564</v>
      </c>
      <c r="H284" s="241"/>
      <c r="I284" s="241"/>
      <c r="J284" s="239"/>
    </row>
    <row r="285" spans="1:7" s="62" customFormat="1" ht="12.75">
      <c r="A285" s="206"/>
      <c r="B285" s="59"/>
      <c r="C285" s="59"/>
      <c r="D285" s="53"/>
      <c r="E285" s="188"/>
      <c r="F285" s="188"/>
      <c r="G285" s="61"/>
    </row>
    <row r="286" spans="1:9" s="62" customFormat="1" ht="12.75">
      <c r="A286" s="206"/>
      <c r="B286" s="59"/>
      <c r="C286" s="59"/>
      <c r="D286" s="187" t="s">
        <v>24</v>
      </c>
      <c r="E286" s="188">
        <f>SUM(E287:E290)</f>
        <v>2335098</v>
      </c>
      <c r="F286" s="188">
        <f>SUM(F287:F290)</f>
        <v>2283826.2399999998</v>
      </c>
      <c r="G286" s="61">
        <f>F286/E286</f>
        <v>0.9780429943411367</v>
      </c>
      <c r="H286" s="221"/>
      <c r="I286" s="221"/>
    </row>
    <row r="287" spans="1:9" s="62" customFormat="1" ht="25.5">
      <c r="A287" s="300" t="s">
        <v>115</v>
      </c>
      <c r="B287" s="301"/>
      <c r="C287" s="302"/>
      <c r="D287" s="187" t="s">
        <v>65</v>
      </c>
      <c r="E287" s="188">
        <v>1739787</v>
      </c>
      <c r="F287" s="188">
        <v>1733533.28</v>
      </c>
      <c r="G287" s="61">
        <f>F287/E287</f>
        <v>0.9964054680256836</v>
      </c>
      <c r="H287" s="221"/>
      <c r="I287" s="221"/>
    </row>
    <row r="288" spans="1:9" s="62" customFormat="1" ht="12.75">
      <c r="A288" s="303"/>
      <c r="B288" s="304"/>
      <c r="C288" s="305"/>
      <c r="D288" s="187" t="s">
        <v>28</v>
      </c>
      <c r="E288" s="188">
        <v>484346</v>
      </c>
      <c r="F288" s="188">
        <v>439328.58</v>
      </c>
      <c r="G288" s="61">
        <f>F288/E288</f>
        <v>0.90705524563019</v>
      </c>
      <c r="H288" s="221"/>
      <c r="I288" s="221"/>
    </row>
    <row r="289" spans="1:9" s="62" customFormat="1" ht="51">
      <c r="A289" s="303"/>
      <c r="B289" s="304"/>
      <c r="C289" s="305"/>
      <c r="D289" s="187" t="s">
        <v>272</v>
      </c>
      <c r="E289" s="188">
        <v>102965</v>
      </c>
      <c r="F289" s="188">
        <v>102964.38</v>
      </c>
      <c r="G289" s="61">
        <f>F289/E289</f>
        <v>0.9999939785363959</v>
      </c>
      <c r="H289" s="221"/>
      <c r="I289" s="221"/>
    </row>
    <row r="290" spans="1:9" s="62" customFormat="1" ht="38.25">
      <c r="A290" s="306"/>
      <c r="B290" s="307"/>
      <c r="C290" s="308"/>
      <c r="D290" s="187" t="s">
        <v>273</v>
      </c>
      <c r="E290" s="188">
        <v>8000</v>
      </c>
      <c r="F290" s="188">
        <v>8000</v>
      </c>
      <c r="G290" s="61">
        <f>F290/E290</f>
        <v>1</v>
      </c>
      <c r="H290" s="221"/>
      <c r="I290" s="221"/>
    </row>
    <row r="291" spans="1:10" ht="12.75">
      <c r="A291" s="24"/>
      <c r="B291" s="18"/>
      <c r="C291" s="18"/>
      <c r="D291" s="23"/>
      <c r="E291" s="32"/>
      <c r="F291" s="32"/>
      <c r="G291" s="22"/>
      <c r="H291" s="129"/>
      <c r="I291" s="129"/>
      <c r="J291" s="129"/>
    </row>
    <row r="292" spans="1:10" s="112" customFormat="1" ht="12.75">
      <c r="A292" s="206"/>
      <c r="B292" s="59"/>
      <c r="C292" s="59"/>
      <c r="D292" s="187" t="s">
        <v>41</v>
      </c>
      <c r="E292" s="188">
        <f>SUM(E293:E297)</f>
        <v>2954741</v>
      </c>
      <c r="F292" s="188">
        <f>SUM(F293:F297)</f>
        <v>2856028.51</v>
      </c>
      <c r="G292" s="61">
        <f aca="true" t="shared" si="7" ref="G292:G297">F292/E292</f>
        <v>0.966591829876121</v>
      </c>
      <c r="H292" s="62"/>
      <c r="I292" s="62"/>
      <c r="J292" s="62"/>
    </row>
    <row r="293" spans="1:10" s="112" customFormat="1" ht="38.25">
      <c r="A293" s="300" t="s">
        <v>115</v>
      </c>
      <c r="B293" s="301"/>
      <c r="C293" s="302"/>
      <c r="D293" s="189" t="s">
        <v>153</v>
      </c>
      <c r="E293" s="188">
        <v>2849000</v>
      </c>
      <c r="F293" s="188">
        <v>2752717.51</v>
      </c>
      <c r="G293" s="61">
        <f t="shared" si="7"/>
        <v>0.9662048122148121</v>
      </c>
      <c r="H293" s="242"/>
      <c r="I293" s="62"/>
      <c r="J293" s="62"/>
    </row>
    <row r="294" spans="1:10" ht="63.75">
      <c r="A294" s="303"/>
      <c r="B294" s="304"/>
      <c r="C294" s="305"/>
      <c r="D294" s="187" t="s">
        <v>255</v>
      </c>
      <c r="E294" s="188">
        <v>25000</v>
      </c>
      <c r="F294" s="188">
        <v>22570</v>
      </c>
      <c r="G294" s="61">
        <f t="shared" si="7"/>
        <v>0.9028</v>
      </c>
      <c r="H294" s="129"/>
      <c r="I294" s="129"/>
      <c r="J294" s="129"/>
    </row>
    <row r="295" spans="1:10" ht="38.25">
      <c r="A295" s="303"/>
      <c r="B295" s="304"/>
      <c r="C295" s="305"/>
      <c r="D295" s="53" t="s">
        <v>274</v>
      </c>
      <c r="E295" s="188">
        <v>6100</v>
      </c>
      <c r="F295" s="188">
        <v>6100</v>
      </c>
      <c r="G295" s="61">
        <f t="shared" si="7"/>
        <v>1</v>
      </c>
      <c r="H295" s="129"/>
      <c r="I295" s="129"/>
      <c r="J295" s="129"/>
    </row>
    <row r="296" spans="1:10" ht="63.75">
      <c r="A296" s="303"/>
      <c r="B296" s="304"/>
      <c r="C296" s="305"/>
      <c r="D296" s="53" t="s">
        <v>276</v>
      </c>
      <c r="E296" s="188">
        <v>68541</v>
      </c>
      <c r="F296" s="188">
        <v>68541</v>
      </c>
      <c r="G296" s="61">
        <f t="shared" si="7"/>
        <v>1</v>
      </c>
      <c r="H296" s="129"/>
      <c r="I296" s="129"/>
      <c r="J296" s="129"/>
    </row>
    <row r="297" spans="1:10" ht="38.25">
      <c r="A297" s="306"/>
      <c r="B297" s="307"/>
      <c r="C297" s="308"/>
      <c r="D297" s="53" t="s">
        <v>277</v>
      </c>
      <c r="E297" s="188">
        <v>6100</v>
      </c>
      <c r="F297" s="188">
        <v>6100</v>
      </c>
      <c r="G297" s="61">
        <f t="shared" si="7"/>
        <v>1</v>
      </c>
      <c r="H297" s="129"/>
      <c r="I297" s="129"/>
      <c r="J297" s="129"/>
    </row>
    <row r="298" spans="1:10" ht="12.75">
      <c r="A298" s="39"/>
      <c r="B298" s="39"/>
      <c r="C298" s="39"/>
      <c r="D298" s="19"/>
      <c r="E298" s="32"/>
      <c r="F298" s="32"/>
      <c r="G298" s="22"/>
      <c r="H298" s="129"/>
      <c r="I298" s="129"/>
      <c r="J298" s="129"/>
    </row>
    <row r="299" spans="1:10" s="112" customFormat="1" ht="25.5">
      <c r="A299" s="222"/>
      <c r="B299" s="222"/>
      <c r="C299" s="222"/>
      <c r="D299" s="223" t="s">
        <v>152</v>
      </c>
      <c r="E299" s="188"/>
      <c r="F299" s="188"/>
      <c r="G299" s="61"/>
      <c r="H299" s="62"/>
      <c r="I299" s="62"/>
      <c r="J299" s="62"/>
    </row>
    <row r="300" spans="1:10" ht="12.75">
      <c r="A300" s="25"/>
      <c r="B300" s="6"/>
      <c r="C300" s="6"/>
      <c r="D300" s="11"/>
      <c r="E300" s="12"/>
      <c r="F300" s="12"/>
      <c r="G300" s="14"/>
      <c r="H300" s="129"/>
      <c r="I300" s="129"/>
      <c r="J300" s="129"/>
    </row>
    <row r="301" spans="1:10" s="183" customFormat="1" ht="12.75">
      <c r="A301" s="179"/>
      <c r="B301" s="185"/>
      <c r="C301" s="185"/>
      <c r="D301" s="181" t="s">
        <v>159</v>
      </c>
      <c r="E301" s="182">
        <f>SUM(E302,E306)</f>
        <v>3668274</v>
      </c>
      <c r="F301" s="182">
        <f>F302+F306</f>
        <v>3566513.65</v>
      </c>
      <c r="G301" s="176">
        <f>F301/E301</f>
        <v>0.9722593377702974</v>
      </c>
      <c r="H301" s="239"/>
      <c r="I301" s="239"/>
      <c r="J301" s="239"/>
    </row>
    <row r="302" spans="1:10" s="112" customFormat="1" ht="12.75">
      <c r="A302" s="102"/>
      <c r="B302" s="58"/>
      <c r="C302" s="58"/>
      <c r="D302" s="52" t="s">
        <v>24</v>
      </c>
      <c r="E302" s="50">
        <f>E303+E304</f>
        <v>794274</v>
      </c>
      <c r="F302" s="50">
        <f>F303+F304</f>
        <v>791226.14</v>
      </c>
      <c r="G302" s="66">
        <f>F302/E302</f>
        <v>0.9961627095939185</v>
      </c>
      <c r="H302" s="62"/>
      <c r="I302" s="62"/>
      <c r="J302" s="62"/>
    </row>
    <row r="303" spans="1:10" s="112" customFormat="1" ht="25.5">
      <c r="A303" s="246" t="s">
        <v>115</v>
      </c>
      <c r="B303" s="246"/>
      <c r="C303" s="246"/>
      <c r="D303" s="52" t="s">
        <v>52</v>
      </c>
      <c r="E303" s="50">
        <v>678642</v>
      </c>
      <c r="F303" s="50">
        <v>677994.77</v>
      </c>
      <c r="G303" s="66">
        <f>F303/E303</f>
        <v>0.9990462865546194</v>
      </c>
      <c r="H303" s="62"/>
      <c r="I303" s="62"/>
      <c r="J303" s="62"/>
    </row>
    <row r="304" spans="1:10" s="112" customFormat="1" ht="12.75">
      <c r="A304" s="246"/>
      <c r="B304" s="246"/>
      <c r="C304" s="246"/>
      <c r="D304" s="52" t="s">
        <v>28</v>
      </c>
      <c r="E304" s="50">
        <v>115632</v>
      </c>
      <c r="F304" s="50">
        <v>113231.37</v>
      </c>
      <c r="G304" s="66">
        <f>F304/E304</f>
        <v>0.9792390514736404</v>
      </c>
      <c r="H304" s="62"/>
      <c r="I304" s="62"/>
      <c r="J304" s="62"/>
    </row>
    <row r="305" spans="1:10" s="112" customFormat="1" ht="12.75">
      <c r="A305" s="102"/>
      <c r="B305" s="58"/>
      <c r="C305" s="58"/>
      <c r="D305" s="52"/>
      <c r="E305" s="50"/>
      <c r="F305" s="50"/>
      <c r="G305" s="66"/>
      <c r="H305" s="62"/>
      <c r="I305" s="62"/>
      <c r="J305" s="62"/>
    </row>
    <row r="306" spans="1:10" s="112" customFormat="1" ht="12.75">
      <c r="A306" s="102"/>
      <c r="B306" s="58"/>
      <c r="C306" s="58"/>
      <c r="D306" s="52" t="s">
        <v>62</v>
      </c>
      <c r="E306" s="50">
        <f>SUM(E307:E308)</f>
        <v>2874000</v>
      </c>
      <c r="F306" s="50">
        <f>SUM(F307:F308)</f>
        <v>2775287.51</v>
      </c>
      <c r="G306" s="66">
        <f>F306/E306</f>
        <v>0.9656532741823242</v>
      </c>
      <c r="H306" s="62"/>
      <c r="I306" s="62"/>
      <c r="J306" s="62"/>
    </row>
    <row r="307" spans="1:10" s="112" customFormat="1" ht="38.25">
      <c r="A307" s="274" t="s">
        <v>115</v>
      </c>
      <c r="B307" s="275"/>
      <c r="C307" s="276"/>
      <c r="D307" s="187" t="s">
        <v>153</v>
      </c>
      <c r="E307" s="188">
        <v>2849000</v>
      </c>
      <c r="F307" s="188">
        <v>2752717.51</v>
      </c>
      <c r="G307" s="66">
        <f>F307/E307</f>
        <v>0.9662048122148121</v>
      </c>
      <c r="H307" s="242"/>
      <c r="I307" s="62"/>
      <c r="J307" s="62"/>
    </row>
    <row r="308" spans="1:10" s="112" customFormat="1" ht="63.75">
      <c r="A308" s="255"/>
      <c r="B308" s="256"/>
      <c r="C308" s="248"/>
      <c r="D308" s="187" t="s">
        <v>255</v>
      </c>
      <c r="E308" s="188">
        <v>25000</v>
      </c>
      <c r="F308" s="188">
        <v>22570</v>
      </c>
      <c r="G308" s="66">
        <f>F308/E308</f>
        <v>0.9028</v>
      </c>
      <c r="H308" s="62"/>
      <c r="I308" s="62"/>
      <c r="J308" s="62"/>
    </row>
    <row r="309" spans="1:10" ht="12.75">
      <c r="A309" s="25"/>
      <c r="B309" s="6"/>
      <c r="C309" s="6"/>
      <c r="D309" s="29"/>
      <c r="E309" s="12"/>
      <c r="F309" s="12"/>
      <c r="G309" s="14"/>
      <c r="H309" s="129"/>
      <c r="I309" s="129"/>
      <c r="J309" s="129"/>
    </row>
    <row r="310" spans="1:10" s="183" customFormat="1" ht="12.75">
      <c r="A310" s="179"/>
      <c r="B310" s="185"/>
      <c r="C310" s="185"/>
      <c r="D310" s="181" t="s">
        <v>68</v>
      </c>
      <c r="E310" s="182">
        <f>SUM(E311,E317)</f>
        <v>1621565</v>
      </c>
      <c r="F310" s="182">
        <f>F311+F317</f>
        <v>1573341.1</v>
      </c>
      <c r="G310" s="176">
        <f aca="true" t="shared" si="8" ref="G310:G315">F310/E310</f>
        <v>0.9702608899427405</v>
      </c>
      <c r="H310" s="239"/>
      <c r="I310" s="239"/>
      <c r="J310" s="239"/>
    </row>
    <row r="311" spans="1:10" s="112" customFormat="1" ht="12.75">
      <c r="A311" s="102"/>
      <c r="B311" s="58"/>
      <c r="C311" s="58"/>
      <c r="D311" s="52" t="s">
        <v>24</v>
      </c>
      <c r="E311" s="50">
        <f>SUM(E312:E315)</f>
        <v>1540824</v>
      </c>
      <c r="F311" s="50">
        <f>SUM(F312:F315)</f>
        <v>1492600.1</v>
      </c>
      <c r="G311" s="66">
        <f t="shared" si="8"/>
        <v>0.9687025254019928</v>
      </c>
      <c r="H311" s="62"/>
      <c r="I311" s="62"/>
      <c r="J311" s="62"/>
    </row>
    <row r="312" spans="1:10" s="112" customFormat="1" ht="25.5">
      <c r="A312" s="274" t="s">
        <v>115</v>
      </c>
      <c r="B312" s="275"/>
      <c r="C312" s="276"/>
      <c r="D312" s="52" t="s">
        <v>52</v>
      </c>
      <c r="E312" s="50">
        <v>1061145</v>
      </c>
      <c r="F312" s="50">
        <v>1055538.51</v>
      </c>
      <c r="G312" s="66">
        <f t="shared" si="8"/>
        <v>0.9947165655965962</v>
      </c>
      <c r="H312" s="62"/>
      <c r="I312" s="62"/>
      <c r="J312" s="62"/>
    </row>
    <row r="313" spans="1:10" s="112" customFormat="1" ht="12.75">
      <c r="A313" s="277"/>
      <c r="B313" s="278"/>
      <c r="C313" s="279"/>
      <c r="D313" s="52" t="s">
        <v>28</v>
      </c>
      <c r="E313" s="50">
        <v>368714</v>
      </c>
      <c r="F313" s="50">
        <v>326097.21</v>
      </c>
      <c r="G313" s="66">
        <f t="shared" si="8"/>
        <v>0.8844177601067494</v>
      </c>
      <c r="H313" s="62"/>
      <c r="I313" s="62"/>
      <c r="J313" s="62"/>
    </row>
    <row r="314" spans="1:10" s="112" customFormat="1" ht="51">
      <c r="A314" s="277"/>
      <c r="B314" s="278"/>
      <c r="C314" s="279"/>
      <c r="D314" s="187" t="s">
        <v>272</v>
      </c>
      <c r="E314" s="188">
        <v>102965</v>
      </c>
      <c r="F314" s="188">
        <v>102964.38</v>
      </c>
      <c r="G314" s="61">
        <f t="shared" si="8"/>
        <v>0.9999939785363959</v>
      </c>
      <c r="H314" s="62"/>
      <c r="I314" s="62"/>
      <c r="J314" s="62"/>
    </row>
    <row r="315" spans="1:10" s="112" customFormat="1" ht="38.25">
      <c r="A315" s="277"/>
      <c r="B315" s="278"/>
      <c r="C315" s="279"/>
      <c r="D315" s="189" t="s">
        <v>273</v>
      </c>
      <c r="E315" s="188">
        <v>8000</v>
      </c>
      <c r="F315" s="188">
        <v>8000</v>
      </c>
      <c r="G315" s="61">
        <f t="shared" si="8"/>
        <v>1</v>
      </c>
      <c r="H315" s="62"/>
      <c r="I315" s="62"/>
      <c r="J315" s="62"/>
    </row>
    <row r="316" spans="1:10" ht="12.75">
      <c r="A316" s="25"/>
      <c r="B316" s="6"/>
      <c r="C316" s="6"/>
      <c r="D316" s="29"/>
      <c r="E316" s="12"/>
      <c r="F316" s="12"/>
      <c r="G316" s="14"/>
      <c r="H316" s="129"/>
      <c r="I316" s="129"/>
      <c r="J316" s="129"/>
    </row>
    <row r="317" spans="1:10" s="112" customFormat="1" ht="12.75">
      <c r="A317" s="102"/>
      <c r="B317" s="58"/>
      <c r="C317" s="58"/>
      <c r="D317" s="52" t="s">
        <v>41</v>
      </c>
      <c r="E317" s="50">
        <f>SUM(E318:E320)</f>
        <v>80741</v>
      </c>
      <c r="F317" s="50">
        <f>SUM(F318:F320)</f>
        <v>80741</v>
      </c>
      <c r="G317" s="66">
        <f>F317/E317</f>
        <v>1</v>
      </c>
      <c r="H317" s="62"/>
      <c r="I317" s="62"/>
      <c r="J317" s="62"/>
    </row>
    <row r="318" spans="1:10" s="112" customFormat="1" ht="38.25">
      <c r="A318" s="274" t="s">
        <v>115</v>
      </c>
      <c r="B318" s="275"/>
      <c r="C318" s="276"/>
      <c r="D318" s="53" t="s">
        <v>275</v>
      </c>
      <c r="E318" s="188">
        <v>6100</v>
      </c>
      <c r="F318" s="188">
        <v>6100</v>
      </c>
      <c r="G318" s="61">
        <f>F318/E318</f>
        <v>1</v>
      </c>
      <c r="H318" s="62"/>
      <c r="I318" s="62"/>
      <c r="J318" s="62"/>
    </row>
    <row r="319" spans="1:10" s="112" customFormat="1" ht="63.75">
      <c r="A319" s="277"/>
      <c r="B319" s="278"/>
      <c r="C319" s="279"/>
      <c r="D319" s="53" t="s">
        <v>257</v>
      </c>
      <c r="E319" s="188">
        <v>68541</v>
      </c>
      <c r="F319" s="188">
        <v>68541</v>
      </c>
      <c r="G319" s="61">
        <f>F319/E319</f>
        <v>1</v>
      </c>
      <c r="H319" s="62"/>
      <c r="I319" s="62"/>
      <c r="J319" s="62"/>
    </row>
    <row r="320" spans="1:10" s="112" customFormat="1" ht="38.25">
      <c r="A320" s="255"/>
      <c r="B320" s="256"/>
      <c r="C320" s="248"/>
      <c r="D320" s="53" t="s">
        <v>258</v>
      </c>
      <c r="E320" s="188">
        <v>6100</v>
      </c>
      <c r="F320" s="188">
        <v>6100</v>
      </c>
      <c r="G320" s="61">
        <f>F320/E320</f>
        <v>1</v>
      </c>
      <c r="H320" s="62"/>
      <c r="I320" s="62"/>
      <c r="J320" s="62"/>
    </row>
    <row r="321" spans="1:10" ht="12.75">
      <c r="A321" s="25"/>
      <c r="B321" s="6"/>
      <c r="C321" s="6"/>
      <c r="D321" s="11"/>
      <c r="E321" s="16"/>
      <c r="F321" s="16"/>
      <c r="G321" s="14"/>
      <c r="H321" s="129"/>
      <c r="I321" s="129"/>
      <c r="J321" s="129"/>
    </row>
    <row r="322" spans="1:10" s="113" customFormat="1" ht="12.75">
      <c r="A322" s="208"/>
      <c r="B322" s="57"/>
      <c r="C322" s="57">
        <v>80113</v>
      </c>
      <c r="D322" s="51" t="s">
        <v>48</v>
      </c>
      <c r="E322" s="49">
        <f>E323</f>
        <v>189061.03999999998</v>
      </c>
      <c r="F322" s="49">
        <f>F323</f>
        <v>183745.40000000002</v>
      </c>
      <c r="G322" s="68">
        <f>F322/E322</f>
        <v>0.9718840010612448</v>
      </c>
      <c r="H322" s="239"/>
      <c r="I322" s="239"/>
      <c r="J322" s="239"/>
    </row>
    <row r="323" spans="1:10" s="112" customFormat="1" ht="12.75">
      <c r="A323" s="102"/>
      <c r="B323" s="58"/>
      <c r="C323" s="58"/>
      <c r="D323" s="52" t="s">
        <v>29</v>
      </c>
      <c r="E323" s="50">
        <f>E324+E325</f>
        <v>189061.03999999998</v>
      </c>
      <c r="F323" s="50">
        <f>F324+F325</f>
        <v>183745.40000000002</v>
      </c>
      <c r="G323" s="66">
        <f>F323/E323</f>
        <v>0.9718840010612448</v>
      </c>
      <c r="H323" s="62"/>
      <c r="I323" s="62"/>
      <c r="J323" s="62"/>
    </row>
    <row r="324" spans="1:10" s="112" customFormat="1" ht="25.5">
      <c r="A324" s="246" t="s">
        <v>115</v>
      </c>
      <c r="B324" s="246"/>
      <c r="C324" s="246"/>
      <c r="D324" s="52" t="s">
        <v>52</v>
      </c>
      <c r="E324" s="50">
        <v>61961</v>
      </c>
      <c r="F324" s="188">
        <v>60339.08</v>
      </c>
      <c r="G324" s="66">
        <f>F324/E324</f>
        <v>0.9738235341585837</v>
      </c>
      <c r="H324" s="62"/>
      <c r="I324" s="62"/>
      <c r="J324" s="62"/>
    </row>
    <row r="325" spans="1:10" s="112" customFormat="1" ht="12.75">
      <c r="A325" s="246"/>
      <c r="B325" s="246"/>
      <c r="C325" s="246"/>
      <c r="D325" s="99" t="s">
        <v>176</v>
      </c>
      <c r="E325" s="50">
        <v>127100.04</v>
      </c>
      <c r="F325" s="188">
        <v>123406.32</v>
      </c>
      <c r="G325" s="66">
        <f>F325/E325</f>
        <v>0.9709384827888332</v>
      </c>
      <c r="H325" s="62"/>
      <c r="I325" s="62"/>
      <c r="J325" s="62"/>
    </row>
    <row r="326" spans="1:10" s="112" customFormat="1" ht="12.75">
      <c r="A326" s="102"/>
      <c r="B326" s="58"/>
      <c r="C326" s="58"/>
      <c r="D326" s="52"/>
      <c r="E326" s="50"/>
      <c r="F326" s="50"/>
      <c r="G326" s="66"/>
      <c r="H326" s="62"/>
      <c r="I326" s="62"/>
      <c r="J326" s="62"/>
    </row>
    <row r="327" spans="1:10" s="113" customFormat="1" ht="25.5">
      <c r="A327" s="208"/>
      <c r="B327" s="57"/>
      <c r="C327" s="57">
        <v>80114</v>
      </c>
      <c r="D327" s="51" t="s">
        <v>90</v>
      </c>
      <c r="E327" s="49">
        <f>E328</f>
        <v>346.26</v>
      </c>
      <c r="F327" s="49">
        <f>F328</f>
        <v>346.26</v>
      </c>
      <c r="G327" s="68">
        <f>F327/E327</f>
        <v>1</v>
      </c>
      <c r="H327" s="239"/>
      <c r="I327" s="239"/>
      <c r="J327" s="239"/>
    </row>
    <row r="328" spans="1:10" s="112" customFormat="1" ht="12.75">
      <c r="A328" s="102"/>
      <c r="B328" s="58"/>
      <c r="C328" s="58"/>
      <c r="D328" s="53" t="s">
        <v>24</v>
      </c>
      <c r="E328" s="50">
        <f>SUM(E329)</f>
        <v>346.26</v>
      </c>
      <c r="F328" s="50">
        <f>SUM(F329)</f>
        <v>346.26</v>
      </c>
      <c r="G328" s="66">
        <f>F328/E328</f>
        <v>1</v>
      </c>
      <c r="H328" s="62"/>
      <c r="I328" s="62"/>
      <c r="J328" s="62"/>
    </row>
    <row r="329" spans="1:10" s="112" customFormat="1" ht="12.75">
      <c r="A329" s="260"/>
      <c r="B329" s="261"/>
      <c r="C329" s="262"/>
      <c r="D329" s="52" t="s">
        <v>278</v>
      </c>
      <c r="E329" s="50">
        <v>346.26</v>
      </c>
      <c r="F329" s="50">
        <v>346.26</v>
      </c>
      <c r="G329" s="66">
        <f>F329/E329</f>
        <v>1</v>
      </c>
      <c r="H329" s="62"/>
      <c r="I329" s="62"/>
      <c r="J329" s="62"/>
    </row>
    <row r="330" spans="1:10" s="112" customFormat="1" ht="12.75">
      <c r="A330" s="157"/>
      <c r="B330" s="157"/>
      <c r="C330" s="157"/>
      <c r="D330" s="52"/>
      <c r="E330" s="50"/>
      <c r="F330" s="50"/>
      <c r="G330" s="66"/>
      <c r="H330" s="62"/>
      <c r="I330" s="62"/>
      <c r="J330" s="62"/>
    </row>
    <row r="331" spans="1:10" s="113" customFormat="1" ht="12.75">
      <c r="A331" s="57"/>
      <c r="B331" s="57"/>
      <c r="C331" s="57">
        <v>80130</v>
      </c>
      <c r="D331" s="51" t="s">
        <v>60</v>
      </c>
      <c r="E331" s="49">
        <f>E332</f>
        <v>643762</v>
      </c>
      <c r="F331" s="49">
        <f>F332</f>
        <v>554071.92</v>
      </c>
      <c r="G331" s="68">
        <f>F331/E331</f>
        <v>0.8606782009500407</v>
      </c>
      <c r="H331" s="239"/>
      <c r="I331" s="239"/>
      <c r="J331" s="239"/>
    </row>
    <row r="332" spans="1:10" s="112" customFormat="1" ht="12.75">
      <c r="A332" s="102"/>
      <c r="B332" s="58"/>
      <c r="C332" s="100"/>
      <c r="D332" s="99" t="s">
        <v>24</v>
      </c>
      <c r="E332" s="101">
        <f>SUM(E333:E335)</f>
        <v>643762</v>
      </c>
      <c r="F332" s="101">
        <f>SUM(F333:F335)</f>
        <v>554071.92</v>
      </c>
      <c r="G332" s="66">
        <f>F332/E332</f>
        <v>0.8606782009500407</v>
      </c>
      <c r="H332" s="62"/>
      <c r="I332" s="62"/>
      <c r="J332" s="62"/>
    </row>
    <row r="333" spans="1:10" s="112" customFormat="1" ht="25.5">
      <c r="A333" s="274" t="s">
        <v>115</v>
      </c>
      <c r="B333" s="275"/>
      <c r="C333" s="276"/>
      <c r="D333" s="99" t="s">
        <v>52</v>
      </c>
      <c r="E333" s="101">
        <v>542306</v>
      </c>
      <c r="F333" s="101">
        <v>458336.65</v>
      </c>
      <c r="G333" s="66">
        <f>F333/E333</f>
        <v>0.8451624175281115</v>
      </c>
      <c r="H333" s="62"/>
      <c r="I333" s="62"/>
      <c r="J333" s="62"/>
    </row>
    <row r="334" spans="1:10" s="112" customFormat="1" ht="25.5">
      <c r="A334" s="277"/>
      <c r="B334" s="278"/>
      <c r="C334" s="279"/>
      <c r="D334" s="99" t="s">
        <v>166</v>
      </c>
      <c r="E334" s="101">
        <v>38600</v>
      </c>
      <c r="F334" s="101">
        <v>38559</v>
      </c>
      <c r="G334" s="66">
        <f>F334/E334</f>
        <v>0.9989378238341969</v>
      </c>
      <c r="H334" s="62"/>
      <c r="I334" s="62"/>
      <c r="J334" s="62"/>
    </row>
    <row r="335" spans="1:10" s="112" customFormat="1" ht="12.75">
      <c r="A335" s="277"/>
      <c r="B335" s="278"/>
      <c r="C335" s="279"/>
      <c r="D335" s="99" t="s">
        <v>113</v>
      </c>
      <c r="E335" s="101">
        <v>62856</v>
      </c>
      <c r="F335" s="101">
        <v>57176.27</v>
      </c>
      <c r="G335" s="66">
        <f>F335/E335</f>
        <v>0.9096390161639302</v>
      </c>
      <c r="H335" s="62"/>
      <c r="I335" s="62"/>
      <c r="J335" s="62"/>
    </row>
    <row r="336" spans="1:10" s="112" customFormat="1" ht="12.75">
      <c r="A336" s="102"/>
      <c r="B336" s="58"/>
      <c r="C336" s="100"/>
      <c r="D336" s="99"/>
      <c r="E336" s="101"/>
      <c r="F336" s="101"/>
      <c r="G336" s="66"/>
      <c r="H336" s="62"/>
      <c r="I336" s="62"/>
      <c r="J336" s="62"/>
    </row>
    <row r="337" spans="1:10" s="113" customFormat="1" ht="25.5">
      <c r="A337" s="57"/>
      <c r="B337" s="57"/>
      <c r="C337" s="57">
        <v>80146</v>
      </c>
      <c r="D337" s="51" t="s">
        <v>53</v>
      </c>
      <c r="E337" s="49">
        <f>E338</f>
        <v>42256</v>
      </c>
      <c r="F337" s="49">
        <f>F338</f>
        <v>35300.08</v>
      </c>
      <c r="G337" s="68">
        <f>F337/E337</f>
        <v>0.835386217341916</v>
      </c>
      <c r="H337" s="239"/>
      <c r="I337" s="239"/>
      <c r="J337" s="239"/>
    </row>
    <row r="338" spans="1:10" s="112" customFormat="1" ht="12.75">
      <c r="A338" s="102"/>
      <c r="B338" s="58"/>
      <c r="C338" s="58"/>
      <c r="D338" s="52" t="s">
        <v>24</v>
      </c>
      <c r="E338" s="50">
        <f>SUM(E339)</f>
        <v>42256</v>
      </c>
      <c r="F338" s="50">
        <f>SUM(F339)</f>
        <v>35300.08</v>
      </c>
      <c r="G338" s="66">
        <f>F338/E338</f>
        <v>0.835386217341916</v>
      </c>
      <c r="H338" s="62"/>
      <c r="I338" s="62"/>
      <c r="J338" s="62"/>
    </row>
    <row r="339" spans="1:10" s="112" customFormat="1" ht="12.75">
      <c r="A339" s="246" t="s">
        <v>115</v>
      </c>
      <c r="B339" s="246"/>
      <c r="C339" s="246"/>
      <c r="D339" s="52" t="s">
        <v>54</v>
      </c>
      <c r="E339" s="50">
        <v>42256</v>
      </c>
      <c r="F339" s="50">
        <v>35300.08</v>
      </c>
      <c r="G339" s="66">
        <f>F339/E339</f>
        <v>0.835386217341916</v>
      </c>
      <c r="H339" s="221"/>
      <c r="I339" s="221"/>
      <c r="J339" s="62"/>
    </row>
    <row r="340" spans="1:10" s="112" customFormat="1" ht="12.75">
      <c r="A340" s="100"/>
      <c r="B340" s="100"/>
      <c r="C340" s="100"/>
      <c r="D340" s="99"/>
      <c r="E340" s="101"/>
      <c r="F340" s="101"/>
      <c r="G340" s="66"/>
      <c r="H340" s="62"/>
      <c r="I340" s="62"/>
      <c r="J340" s="62"/>
    </row>
    <row r="341" spans="1:10" s="112" customFormat="1" ht="25.5">
      <c r="A341" s="100"/>
      <c r="B341" s="100"/>
      <c r="C341" s="100"/>
      <c r="D341" s="103" t="s">
        <v>152</v>
      </c>
      <c r="E341" s="154"/>
      <c r="F341" s="154"/>
      <c r="G341" s="66"/>
      <c r="H341" s="62"/>
      <c r="I341" s="62"/>
      <c r="J341" s="62"/>
    </row>
    <row r="342" spans="1:10" s="112" customFormat="1" ht="12.75">
      <c r="A342" s="100"/>
      <c r="B342" s="100"/>
      <c r="C342" s="100"/>
      <c r="D342" s="99"/>
      <c r="E342" s="101"/>
      <c r="F342" s="101"/>
      <c r="G342" s="66"/>
      <c r="H342" s="62"/>
      <c r="I342" s="62"/>
      <c r="J342" s="62"/>
    </row>
    <row r="343" spans="1:10" s="177" customFormat="1" ht="25.5">
      <c r="A343" s="173"/>
      <c r="B343" s="173"/>
      <c r="C343" s="173"/>
      <c r="D343" s="174" t="s">
        <v>252</v>
      </c>
      <c r="E343" s="175">
        <f>SUM(E344)</f>
        <v>7743</v>
      </c>
      <c r="F343" s="175">
        <f>SUM(F344)</f>
        <v>7175.5</v>
      </c>
      <c r="G343" s="176">
        <f>F343/E343</f>
        <v>0.926707994317448</v>
      </c>
      <c r="H343" s="236"/>
      <c r="I343" s="236"/>
      <c r="J343" s="236"/>
    </row>
    <row r="344" spans="1:10" s="112" customFormat="1" ht="12.75">
      <c r="A344" s="100"/>
      <c r="B344" s="100"/>
      <c r="C344" s="100"/>
      <c r="D344" s="99" t="s">
        <v>24</v>
      </c>
      <c r="E344" s="101">
        <f>SUM(E345)</f>
        <v>7743</v>
      </c>
      <c r="F344" s="101">
        <f>SUM(F345)</f>
        <v>7175.5</v>
      </c>
      <c r="G344" s="66">
        <f>F344/E344</f>
        <v>0.926707994317448</v>
      </c>
      <c r="H344" s="62"/>
      <c r="I344" s="62"/>
      <c r="J344" s="62"/>
    </row>
    <row r="345" spans="1:10" s="112" customFormat="1" ht="12.75">
      <c r="A345" s="100"/>
      <c r="B345" s="100"/>
      <c r="C345" s="100"/>
      <c r="D345" s="99" t="s">
        <v>54</v>
      </c>
      <c r="E345" s="101">
        <v>7743</v>
      </c>
      <c r="F345" s="101">
        <v>7175.5</v>
      </c>
      <c r="G345" s="66">
        <f>F345/E345</f>
        <v>0.926707994317448</v>
      </c>
      <c r="H345" s="62"/>
      <c r="I345" s="62"/>
      <c r="J345" s="62"/>
    </row>
    <row r="346" spans="1:10" ht="12.75">
      <c r="A346" s="10"/>
      <c r="B346" s="10"/>
      <c r="C346" s="10"/>
      <c r="D346" s="11"/>
      <c r="E346" s="16"/>
      <c r="F346" s="16"/>
      <c r="G346" s="14"/>
      <c r="H346" s="129"/>
      <c r="I346" s="129"/>
      <c r="J346" s="129"/>
    </row>
    <row r="347" spans="1:10" s="177" customFormat="1" ht="25.5">
      <c r="A347" s="173"/>
      <c r="B347" s="173"/>
      <c r="C347" s="173"/>
      <c r="D347" s="174" t="s">
        <v>256</v>
      </c>
      <c r="E347" s="175">
        <f>SUM(E348)</f>
        <v>8200</v>
      </c>
      <c r="F347" s="175">
        <f>SUM(F348)</f>
        <v>8187</v>
      </c>
      <c r="G347" s="176">
        <f>F347/E347</f>
        <v>0.9984146341463415</v>
      </c>
      <c r="H347" s="236"/>
      <c r="I347" s="236"/>
      <c r="J347" s="236"/>
    </row>
    <row r="348" spans="1:10" s="112" customFormat="1" ht="12.75">
      <c r="A348" s="100"/>
      <c r="B348" s="100"/>
      <c r="C348" s="100"/>
      <c r="D348" s="99" t="s">
        <v>29</v>
      </c>
      <c r="E348" s="101">
        <f>SUM(E349)</f>
        <v>8200</v>
      </c>
      <c r="F348" s="101">
        <f>SUM(F349)</f>
        <v>8187</v>
      </c>
      <c r="G348" s="66">
        <f>F348/E348</f>
        <v>0.9984146341463415</v>
      </c>
      <c r="H348" s="62"/>
      <c r="I348" s="62"/>
      <c r="J348" s="62"/>
    </row>
    <row r="349" spans="1:10" s="112" customFormat="1" ht="12.75">
      <c r="A349" s="100"/>
      <c r="B349" s="100"/>
      <c r="C349" s="100"/>
      <c r="D349" s="99" t="s">
        <v>54</v>
      </c>
      <c r="E349" s="101">
        <v>8200</v>
      </c>
      <c r="F349" s="101">
        <v>8187</v>
      </c>
      <c r="G349" s="66">
        <f>F349/E349</f>
        <v>0.9984146341463415</v>
      </c>
      <c r="H349" s="62"/>
      <c r="I349" s="62"/>
      <c r="J349" s="62"/>
    </row>
    <row r="350" spans="1:10" ht="12.75">
      <c r="A350" s="10"/>
      <c r="B350" s="10"/>
      <c r="C350" s="10"/>
      <c r="D350" s="11"/>
      <c r="E350" s="16"/>
      <c r="F350" s="16"/>
      <c r="G350" s="14"/>
      <c r="H350" s="129"/>
      <c r="I350" s="129"/>
      <c r="J350" s="129"/>
    </row>
    <row r="351" spans="1:10" s="177" customFormat="1" ht="25.5">
      <c r="A351" s="173"/>
      <c r="B351" s="173"/>
      <c r="C351" s="173"/>
      <c r="D351" s="174" t="s">
        <v>259</v>
      </c>
      <c r="E351" s="175">
        <f>SUM(E352)</f>
        <v>8150</v>
      </c>
      <c r="F351" s="175">
        <f>SUM(F352)</f>
        <v>5299</v>
      </c>
      <c r="G351" s="176">
        <f>F351/E351</f>
        <v>0.6501840490797546</v>
      </c>
      <c r="H351" s="236"/>
      <c r="I351" s="236"/>
      <c r="J351" s="236"/>
    </row>
    <row r="352" spans="1:10" s="112" customFormat="1" ht="12.75">
      <c r="A352" s="100"/>
      <c r="B352" s="100"/>
      <c r="C352" s="100"/>
      <c r="D352" s="99" t="s">
        <v>24</v>
      </c>
      <c r="E352" s="101">
        <f>SUM(E353)</f>
        <v>8150</v>
      </c>
      <c r="F352" s="101">
        <f>SUM(F353)</f>
        <v>5299</v>
      </c>
      <c r="G352" s="66">
        <f>F352/E352</f>
        <v>0.6501840490797546</v>
      </c>
      <c r="H352" s="62"/>
      <c r="I352" s="62"/>
      <c r="J352" s="62"/>
    </row>
    <row r="353" spans="1:10" s="112" customFormat="1" ht="12.75">
      <c r="A353" s="100"/>
      <c r="B353" s="100"/>
      <c r="C353" s="100"/>
      <c r="D353" s="99" t="s">
        <v>54</v>
      </c>
      <c r="E353" s="101">
        <v>8150</v>
      </c>
      <c r="F353" s="101">
        <v>5299</v>
      </c>
      <c r="G353" s="66">
        <f>F353/E353</f>
        <v>0.6501840490797546</v>
      </c>
      <c r="H353" s="62"/>
      <c r="I353" s="62"/>
      <c r="J353" s="62"/>
    </row>
    <row r="354" spans="1:10" ht="12.75">
      <c r="A354" s="10"/>
      <c r="B354" s="10"/>
      <c r="C354" s="10"/>
      <c r="D354" s="11"/>
      <c r="E354" s="16"/>
      <c r="F354" s="16"/>
      <c r="G354" s="14"/>
      <c r="H354" s="129"/>
      <c r="I354" s="129"/>
      <c r="J354" s="129"/>
    </row>
    <row r="355" spans="1:10" s="177" customFormat="1" ht="25.5">
      <c r="A355" s="173"/>
      <c r="B355" s="173"/>
      <c r="C355" s="173"/>
      <c r="D355" s="174" t="s">
        <v>66</v>
      </c>
      <c r="E355" s="175">
        <f>SUM(E356)</f>
        <v>4100</v>
      </c>
      <c r="F355" s="175">
        <f>SUM(F356)</f>
        <v>2529</v>
      </c>
      <c r="G355" s="176">
        <f>F355/E355</f>
        <v>0.6168292682926829</v>
      </c>
      <c r="H355" s="236"/>
      <c r="I355" s="236"/>
      <c r="J355" s="236"/>
    </row>
    <row r="356" spans="1:10" s="112" customFormat="1" ht="12.75">
      <c r="A356" s="106"/>
      <c r="B356" s="106"/>
      <c r="C356" s="106"/>
      <c r="D356" s="54" t="s">
        <v>24</v>
      </c>
      <c r="E356" s="65">
        <f>SUM(E357)</f>
        <v>4100</v>
      </c>
      <c r="F356" s="65">
        <f>SUM(F357)</f>
        <v>2529</v>
      </c>
      <c r="G356" s="66">
        <f>F356/E356</f>
        <v>0.6168292682926829</v>
      </c>
      <c r="H356" s="62"/>
      <c r="I356" s="62"/>
      <c r="J356" s="62"/>
    </row>
    <row r="357" spans="1:10" s="112" customFormat="1" ht="12.75">
      <c r="A357" s="100"/>
      <c r="B357" s="100"/>
      <c r="C357" s="100"/>
      <c r="D357" s="99" t="s">
        <v>54</v>
      </c>
      <c r="E357" s="101">
        <v>4100</v>
      </c>
      <c r="F357" s="101">
        <v>2529</v>
      </c>
      <c r="G357" s="66">
        <f>F357/E357</f>
        <v>0.6168292682926829</v>
      </c>
      <c r="H357" s="62"/>
      <c r="I357" s="62"/>
      <c r="J357" s="62"/>
    </row>
    <row r="358" spans="1:10" ht="12.75">
      <c r="A358" s="10"/>
      <c r="B358" s="10"/>
      <c r="C358" s="10"/>
      <c r="D358" s="11"/>
      <c r="E358" s="16"/>
      <c r="F358" s="16"/>
      <c r="G358" s="14"/>
      <c r="H358" s="129"/>
      <c r="I358" s="129"/>
      <c r="J358" s="129"/>
    </row>
    <row r="359" spans="1:10" s="177" customFormat="1" ht="25.5">
      <c r="A359" s="173"/>
      <c r="B359" s="173"/>
      <c r="C359" s="173"/>
      <c r="D359" s="174" t="s">
        <v>67</v>
      </c>
      <c r="E359" s="175">
        <f>SUM(E360)</f>
        <v>5480</v>
      </c>
      <c r="F359" s="175">
        <f>SUM(F360)</f>
        <v>4655.52</v>
      </c>
      <c r="G359" s="176">
        <f>F359/E359</f>
        <v>0.8495474452554745</v>
      </c>
      <c r="H359" s="236"/>
      <c r="I359" s="236"/>
      <c r="J359" s="236"/>
    </row>
    <row r="360" spans="1:10" s="112" customFormat="1" ht="12.75">
      <c r="A360" s="100"/>
      <c r="B360" s="100"/>
      <c r="C360" s="100"/>
      <c r="D360" s="99" t="s">
        <v>24</v>
      </c>
      <c r="E360" s="101">
        <f>SUM(E361)</f>
        <v>5480</v>
      </c>
      <c r="F360" s="101">
        <f>SUM(F361)</f>
        <v>4655.52</v>
      </c>
      <c r="G360" s="66">
        <f>F360/E360</f>
        <v>0.8495474452554745</v>
      </c>
      <c r="H360" s="62"/>
      <c r="I360" s="62"/>
      <c r="J360" s="62"/>
    </row>
    <row r="361" spans="1:10" s="112" customFormat="1" ht="12.75">
      <c r="A361" s="100"/>
      <c r="B361" s="100"/>
      <c r="C361" s="100"/>
      <c r="D361" s="99" t="s">
        <v>54</v>
      </c>
      <c r="E361" s="101">
        <v>5480</v>
      </c>
      <c r="F361" s="101">
        <v>4655.52</v>
      </c>
      <c r="G361" s="66">
        <f>F361/E361</f>
        <v>0.8495474452554745</v>
      </c>
      <c r="H361" s="62"/>
      <c r="I361" s="62"/>
      <c r="J361" s="62"/>
    </row>
    <row r="362" spans="1:10" s="112" customFormat="1" ht="12.75">
      <c r="A362" s="100"/>
      <c r="B362" s="100"/>
      <c r="C362" s="100"/>
      <c r="D362" s="99"/>
      <c r="E362" s="101"/>
      <c r="F362" s="101"/>
      <c r="G362" s="66"/>
      <c r="H362" s="62"/>
      <c r="I362" s="62"/>
      <c r="J362" s="62"/>
    </row>
    <row r="363" spans="1:10" s="177" customFormat="1" ht="12.75">
      <c r="A363" s="173"/>
      <c r="B363" s="173"/>
      <c r="C363" s="173"/>
      <c r="D363" s="174" t="s">
        <v>261</v>
      </c>
      <c r="E363" s="175">
        <f>SUM(E364)</f>
        <v>5444</v>
      </c>
      <c r="F363" s="175">
        <f>SUM(F364)</f>
        <v>5427.25</v>
      </c>
      <c r="G363" s="176">
        <f>F363/E363</f>
        <v>0.9969232182218957</v>
      </c>
      <c r="H363" s="236"/>
      <c r="I363" s="236"/>
      <c r="J363" s="236"/>
    </row>
    <row r="364" spans="1:10" s="112" customFormat="1" ht="12.75">
      <c r="A364" s="106"/>
      <c r="B364" s="106"/>
      <c r="C364" s="106"/>
      <c r="D364" s="54" t="s">
        <v>24</v>
      </c>
      <c r="E364" s="65">
        <f>SUM(E365)</f>
        <v>5444</v>
      </c>
      <c r="F364" s="65">
        <f>SUM(F365)</f>
        <v>5427.25</v>
      </c>
      <c r="G364" s="66">
        <f>F364/E364</f>
        <v>0.9969232182218957</v>
      </c>
      <c r="H364" s="62"/>
      <c r="I364" s="62"/>
      <c r="J364" s="62"/>
    </row>
    <row r="365" spans="1:10" s="112" customFormat="1" ht="12.75">
      <c r="A365" s="100"/>
      <c r="B365" s="100"/>
      <c r="C365" s="100"/>
      <c r="D365" s="99" t="s">
        <v>54</v>
      </c>
      <c r="E365" s="101">
        <v>5444</v>
      </c>
      <c r="F365" s="101">
        <v>5427.25</v>
      </c>
      <c r="G365" s="66">
        <f>F365/E365</f>
        <v>0.9969232182218957</v>
      </c>
      <c r="H365" s="62"/>
      <c r="I365" s="62"/>
      <c r="J365" s="62"/>
    </row>
    <row r="366" spans="1:10" s="112" customFormat="1" ht="12.75">
      <c r="A366" s="100"/>
      <c r="B366" s="100"/>
      <c r="C366" s="100"/>
      <c r="D366" s="99"/>
      <c r="E366" s="101"/>
      <c r="F366" s="101"/>
      <c r="G366" s="66"/>
      <c r="H366" s="62"/>
      <c r="I366" s="62"/>
      <c r="J366" s="62"/>
    </row>
    <row r="367" spans="1:10" s="177" customFormat="1" ht="12.75">
      <c r="A367" s="173"/>
      <c r="B367" s="173"/>
      <c r="C367" s="173"/>
      <c r="D367" s="174" t="s">
        <v>279</v>
      </c>
      <c r="E367" s="175">
        <f>SUM(E368)</f>
        <v>3139</v>
      </c>
      <c r="F367" s="175">
        <f>SUM(F368)</f>
        <v>2026.81</v>
      </c>
      <c r="G367" s="176">
        <f>F367/E367</f>
        <v>0.6456865243708187</v>
      </c>
      <c r="H367" s="236"/>
      <c r="I367" s="236"/>
      <c r="J367" s="236"/>
    </row>
    <row r="368" spans="1:10" s="112" customFormat="1" ht="12.75">
      <c r="A368" s="100"/>
      <c r="B368" s="100"/>
      <c r="C368" s="100"/>
      <c r="D368" s="99" t="s">
        <v>24</v>
      </c>
      <c r="E368" s="101">
        <f>SUM(E369)</f>
        <v>3139</v>
      </c>
      <c r="F368" s="101">
        <f>SUM(F369)</f>
        <v>2026.81</v>
      </c>
      <c r="G368" s="66">
        <f>F368/E368</f>
        <v>0.6456865243708187</v>
      </c>
      <c r="H368" s="62"/>
      <c r="I368" s="62"/>
      <c r="J368" s="62"/>
    </row>
    <row r="369" spans="1:10" s="112" customFormat="1" ht="12.75">
      <c r="A369" s="100"/>
      <c r="B369" s="100"/>
      <c r="C369" s="100"/>
      <c r="D369" s="99" t="s">
        <v>54</v>
      </c>
      <c r="E369" s="101">
        <v>3139</v>
      </c>
      <c r="F369" s="101">
        <v>2026.81</v>
      </c>
      <c r="G369" s="66">
        <f>F369/E369</f>
        <v>0.6456865243708187</v>
      </c>
      <c r="H369" s="62"/>
      <c r="I369" s="62"/>
      <c r="J369" s="62"/>
    </row>
    <row r="370" spans="1:10" s="112" customFormat="1" ht="12.75">
      <c r="A370" s="100"/>
      <c r="B370" s="100"/>
      <c r="C370" s="100"/>
      <c r="D370" s="99"/>
      <c r="E370" s="101"/>
      <c r="F370" s="101"/>
      <c r="G370" s="66"/>
      <c r="H370" s="62"/>
      <c r="I370" s="62"/>
      <c r="J370" s="62"/>
    </row>
    <row r="371" spans="1:10" s="3" customFormat="1" ht="12.75">
      <c r="A371" s="104"/>
      <c r="B371" s="104"/>
      <c r="C371" s="104">
        <v>80148</v>
      </c>
      <c r="D371" s="105" t="s">
        <v>200</v>
      </c>
      <c r="E371" s="75">
        <f>SUM(E372,E376)</f>
        <v>536842</v>
      </c>
      <c r="F371" s="75">
        <f>SUM(F372,F376)</f>
        <v>470190.26</v>
      </c>
      <c r="G371" s="68">
        <f>F371/E371</f>
        <v>0.8758447736950536</v>
      </c>
      <c r="H371" s="243"/>
      <c r="I371" s="243"/>
      <c r="J371" s="236"/>
    </row>
    <row r="372" spans="1:10" s="112" customFormat="1" ht="12.75">
      <c r="A372" s="100"/>
      <c r="B372" s="100"/>
      <c r="C372" s="100"/>
      <c r="D372" s="99" t="s">
        <v>24</v>
      </c>
      <c r="E372" s="101">
        <f>SUM(E373:E374)</f>
        <v>525292</v>
      </c>
      <c r="F372" s="101">
        <f>SUM(F373:F374)</f>
        <v>458701.26</v>
      </c>
      <c r="G372" s="66">
        <f>F372/E372</f>
        <v>0.8732310029469323</v>
      </c>
      <c r="H372" s="221"/>
      <c r="I372" s="221"/>
      <c r="J372" s="62"/>
    </row>
    <row r="373" spans="1:10" s="112" customFormat="1" ht="25.5">
      <c r="A373" s="257" t="s">
        <v>115</v>
      </c>
      <c r="B373" s="258"/>
      <c r="C373" s="259"/>
      <c r="D373" s="99" t="s">
        <v>52</v>
      </c>
      <c r="E373" s="101">
        <v>263992</v>
      </c>
      <c r="F373" s="101">
        <v>254946.09</v>
      </c>
      <c r="G373" s="66">
        <f>F373/E373</f>
        <v>0.9657341510348798</v>
      </c>
      <c r="H373" s="221"/>
      <c r="I373" s="221"/>
      <c r="J373" s="62"/>
    </row>
    <row r="374" spans="1:10" s="112" customFormat="1" ht="12.75">
      <c r="A374" s="249"/>
      <c r="B374" s="250"/>
      <c r="C374" s="251"/>
      <c r="D374" s="99" t="s">
        <v>28</v>
      </c>
      <c r="E374" s="101">
        <v>261300</v>
      </c>
      <c r="F374" s="101">
        <v>203755.17</v>
      </c>
      <c r="G374" s="66">
        <f>F374/E374</f>
        <v>0.7797748564867968</v>
      </c>
      <c r="H374" s="221"/>
      <c r="I374" s="221"/>
      <c r="J374" s="62"/>
    </row>
    <row r="375" spans="1:10" s="112" customFormat="1" ht="12.75">
      <c r="A375" s="100"/>
      <c r="B375" s="100"/>
      <c r="C375" s="100"/>
      <c r="D375" s="99"/>
      <c r="E375" s="101"/>
      <c r="F375" s="101"/>
      <c r="G375" s="66"/>
      <c r="H375" s="62"/>
      <c r="I375" s="62"/>
      <c r="J375" s="62"/>
    </row>
    <row r="376" spans="1:10" s="112" customFormat="1" ht="12.75">
      <c r="A376" s="100"/>
      <c r="B376" s="100"/>
      <c r="C376" s="100"/>
      <c r="D376" s="99" t="s">
        <v>41</v>
      </c>
      <c r="E376" s="101">
        <f>SUM(E377:E378)</f>
        <v>11550</v>
      </c>
      <c r="F376" s="101">
        <f>SUM(F377:F378)</f>
        <v>11489</v>
      </c>
      <c r="G376" s="66">
        <f>F376/E376</f>
        <v>0.9947186147186147</v>
      </c>
      <c r="H376" s="62"/>
      <c r="I376" s="62"/>
      <c r="J376" s="62"/>
    </row>
    <row r="377" spans="1:10" s="112" customFormat="1" ht="38.25">
      <c r="A377" s="257" t="s">
        <v>115</v>
      </c>
      <c r="B377" s="258"/>
      <c r="C377" s="259"/>
      <c r="D377" s="99" t="s">
        <v>266</v>
      </c>
      <c r="E377" s="101">
        <v>5150</v>
      </c>
      <c r="F377" s="101">
        <v>5100</v>
      </c>
      <c r="G377" s="66">
        <f>F377/E377</f>
        <v>0.9902912621359223</v>
      </c>
      <c r="H377" s="62"/>
      <c r="I377" s="62"/>
      <c r="J377" s="62"/>
    </row>
    <row r="378" spans="1:10" s="112" customFormat="1" ht="25.5">
      <c r="A378" s="249"/>
      <c r="B378" s="250"/>
      <c r="C378" s="251"/>
      <c r="D378" s="99" t="s">
        <v>267</v>
      </c>
      <c r="E378" s="101">
        <v>6400</v>
      </c>
      <c r="F378" s="101">
        <v>6389</v>
      </c>
      <c r="G378" s="66">
        <f>F378/E378</f>
        <v>0.99828125</v>
      </c>
      <c r="H378" s="62"/>
      <c r="I378" s="62"/>
      <c r="J378" s="62"/>
    </row>
    <row r="379" spans="1:10" s="112" customFormat="1" ht="12.75">
      <c r="A379" s="169"/>
      <c r="B379" s="170"/>
      <c r="C379" s="171"/>
      <c r="D379" s="99"/>
      <c r="E379" s="101"/>
      <c r="F379" s="101"/>
      <c r="G379" s="66"/>
      <c r="H379" s="62"/>
      <c r="I379" s="62"/>
      <c r="J379" s="62"/>
    </row>
    <row r="380" spans="1:10" s="112" customFormat="1" ht="25.5">
      <c r="A380" s="100"/>
      <c r="B380" s="100"/>
      <c r="C380" s="100"/>
      <c r="D380" s="202" t="s">
        <v>253</v>
      </c>
      <c r="E380" s="101"/>
      <c r="F380" s="101"/>
      <c r="G380" s="66"/>
      <c r="H380" s="62"/>
      <c r="I380" s="62"/>
      <c r="J380" s="62"/>
    </row>
    <row r="381" spans="1:10" ht="12.75">
      <c r="A381" s="10"/>
      <c r="B381" s="10"/>
      <c r="C381" s="10"/>
      <c r="D381" s="11"/>
      <c r="E381" s="16"/>
      <c r="F381" s="16"/>
      <c r="G381" s="14"/>
      <c r="H381" s="129"/>
      <c r="I381" s="129"/>
      <c r="J381" s="129"/>
    </row>
    <row r="382" spans="1:10" s="177" customFormat="1" ht="25.5">
      <c r="A382" s="173"/>
      <c r="B382" s="173"/>
      <c r="C382" s="173"/>
      <c r="D382" s="174" t="s">
        <v>201</v>
      </c>
      <c r="E382" s="175">
        <f>SUM(E383,E387)</f>
        <v>191361</v>
      </c>
      <c r="F382" s="175">
        <f>SUM(F383,F387)</f>
        <v>175111.57</v>
      </c>
      <c r="G382" s="176">
        <f>F382/E382</f>
        <v>0.9150849441631262</v>
      </c>
      <c r="H382" s="236"/>
      <c r="I382" s="236"/>
      <c r="J382" s="236"/>
    </row>
    <row r="383" spans="1:10" s="112" customFormat="1" ht="12.75">
      <c r="A383" s="100"/>
      <c r="B383" s="100"/>
      <c r="C383" s="100"/>
      <c r="D383" s="99" t="s">
        <v>24</v>
      </c>
      <c r="E383" s="101">
        <f>SUM(E384:E385)</f>
        <v>186211</v>
      </c>
      <c r="F383" s="101">
        <f>SUM(F384:F385)</f>
        <v>170011.57</v>
      </c>
      <c r="G383" s="66">
        <f>F383/E383</f>
        <v>0.913004978223628</v>
      </c>
      <c r="H383" s="62"/>
      <c r="I383" s="62"/>
      <c r="J383" s="62"/>
    </row>
    <row r="384" spans="1:10" s="112" customFormat="1" ht="25.5">
      <c r="A384" s="257" t="s">
        <v>115</v>
      </c>
      <c r="B384" s="258"/>
      <c r="C384" s="259"/>
      <c r="D384" s="99" t="s">
        <v>52</v>
      </c>
      <c r="E384" s="101">
        <v>90611</v>
      </c>
      <c r="F384" s="101">
        <v>88324.3</v>
      </c>
      <c r="G384" s="66">
        <f>F384/E384</f>
        <v>0.9747635496793988</v>
      </c>
      <c r="H384" s="62"/>
      <c r="I384" s="62"/>
      <c r="J384" s="62"/>
    </row>
    <row r="385" spans="1:10" s="112" customFormat="1" ht="12.75">
      <c r="A385" s="249"/>
      <c r="B385" s="250"/>
      <c r="C385" s="251"/>
      <c r="D385" s="99" t="s">
        <v>28</v>
      </c>
      <c r="E385" s="101">
        <v>95600</v>
      </c>
      <c r="F385" s="101">
        <v>81687.27</v>
      </c>
      <c r="G385" s="66">
        <f>F385/E385</f>
        <v>0.8544693514644351</v>
      </c>
      <c r="H385" s="62"/>
      <c r="I385" s="62"/>
      <c r="J385" s="62"/>
    </row>
    <row r="386" spans="1:10" ht="15" customHeight="1">
      <c r="A386" s="10"/>
      <c r="B386" s="10"/>
      <c r="C386" s="10"/>
      <c r="D386" s="11"/>
      <c r="E386" s="16"/>
      <c r="F386" s="16"/>
      <c r="G386" s="14"/>
      <c r="H386" s="129"/>
      <c r="I386" s="129"/>
      <c r="J386" s="129"/>
    </row>
    <row r="387" spans="1:10" s="112" customFormat="1" ht="15" customHeight="1">
      <c r="A387" s="106"/>
      <c r="B387" s="106"/>
      <c r="C387" s="106"/>
      <c r="D387" s="54" t="s">
        <v>41</v>
      </c>
      <c r="E387" s="65">
        <f>SUM(E388)</f>
        <v>5150</v>
      </c>
      <c r="F387" s="65">
        <f>SUM(F388)</f>
        <v>5100</v>
      </c>
      <c r="G387" s="66">
        <f>F387/E387</f>
        <v>0.9902912621359223</v>
      </c>
      <c r="H387" s="62"/>
      <c r="I387" s="62"/>
      <c r="J387" s="62"/>
    </row>
    <row r="388" spans="1:10" s="112" customFormat="1" ht="25.5">
      <c r="A388" s="312" t="s">
        <v>115</v>
      </c>
      <c r="B388" s="313"/>
      <c r="C388" s="314"/>
      <c r="D388" s="99" t="s">
        <v>265</v>
      </c>
      <c r="E388" s="101">
        <v>5150</v>
      </c>
      <c r="F388" s="101">
        <v>5100</v>
      </c>
      <c r="G388" s="66">
        <f>F388/E388</f>
        <v>0.9902912621359223</v>
      </c>
      <c r="H388" s="62"/>
      <c r="I388" s="62"/>
      <c r="J388" s="62"/>
    </row>
    <row r="389" spans="1:10" ht="15" customHeight="1">
      <c r="A389" s="10"/>
      <c r="B389" s="10"/>
      <c r="C389" s="10"/>
      <c r="D389" s="11"/>
      <c r="E389" s="16"/>
      <c r="F389" s="16"/>
      <c r="G389" s="14"/>
      <c r="H389" s="129"/>
      <c r="I389" s="129"/>
      <c r="J389" s="129"/>
    </row>
    <row r="390" spans="1:10" s="177" customFormat="1" ht="25.5">
      <c r="A390" s="173"/>
      <c r="B390" s="173"/>
      <c r="C390" s="173"/>
      <c r="D390" s="174" t="s">
        <v>202</v>
      </c>
      <c r="E390" s="175">
        <f>SUM(E391,E395)</f>
        <v>169403</v>
      </c>
      <c r="F390" s="175">
        <f>SUM(F391,,F395)</f>
        <v>158568.59</v>
      </c>
      <c r="G390" s="176">
        <f>F390/E390</f>
        <v>0.9360435765600373</v>
      </c>
      <c r="H390" s="236"/>
      <c r="I390" s="236"/>
      <c r="J390" s="236"/>
    </row>
    <row r="391" spans="1:10" s="112" customFormat="1" ht="12.75">
      <c r="A391" s="100"/>
      <c r="B391" s="100"/>
      <c r="C391" s="100"/>
      <c r="D391" s="99" t="s">
        <v>24</v>
      </c>
      <c r="E391" s="101">
        <f>SUM(E392:E393)</f>
        <v>163003</v>
      </c>
      <c r="F391" s="101">
        <f>SUM(F392:F393)</f>
        <v>152179.59</v>
      </c>
      <c r="G391" s="66">
        <f>F391/E391</f>
        <v>0.9335999337435507</v>
      </c>
      <c r="H391" s="62"/>
      <c r="I391" s="62"/>
      <c r="J391" s="62"/>
    </row>
    <row r="392" spans="1:10" s="112" customFormat="1" ht="25.5">
      <c r="A392" s="257" t="s">
        <v>115</v>
      </c>
      <c r="B392" s="258"/>
      <c r="C392" s="259"/>
      <c r="D392" s="99" t="s">
        <v>52</v>
      </c>
      <c r="E392" s="101">
        <v>92403</v>
      </c>
      <c r="F392" s="101">
        <v>91086.15</v>
      </c>
      <c r="G392" s="66">
        <f>F392/E392</f>
        <v>0.9857488393233985</v>
      </c>
      <c r="H392" s="62"/>
      <c r="I392" s="62"/>
      <c r="J392" s="62"/>
    </row>
    <row r="393" spans="1:10" s="112" customFormat="1" ht="12.75">
      <c r="A393" s="249"/>
      <c r="B393" s="250"/>
      <c r="C393" s="251"/>
      <c r="D393" s="99" t="s">
        <v>28</v>
      </c>
      <c r="E393" s="101">
        <v>70600</v>
      </c>
      <c r="F393" s="101">
        <v>61093.44</v>
      </c>
      <c r="G393" s="66">
        <f>F393/E393</f>
        <v>0.8653461756373938</v>
      </c>
      <c r="H393" s="62"/>
      <c r="I393" s="62"/>
      <c r="J393" s="62"/>
    </row>
    <row r="394" spans="1:10" s="112" customFormat="1" ht="12.75">
      <c r="A394" s="100"/>
      <c r="B394" s="100"/>
      <c r="C394" s="100"/>
      <c r="D394" s="99"/>
      <c r="E394" s="101"/>
      <c r="F394" s="101"/>
      <c r="G394" s="66"/>
      <c r="H394" s="62"/>
      <c r="I394" s="62"/>
      <c r="J394" s="62"/>
    </row>
    <row r="395" spans="1:10" s="112" customFormat="1" ht="12.75">
      <c r="A395" s="100"/>
      <c r="B395" s="100"/>
      <c r="C395" s="100"/>
      <c r="D395" s="99" t="s">
        <v>41</v>
      </c>
      <c r="E395" s="101">
        <f>SUM(E396)</f>
        <v>6400</v>
      </c>
      <c r="F395" s="101">
        <f>SUM(F396)</f>
        <v>6389</v>
      </c>
      <c r="G395" s="66">
        <f>F395/E395</f>
        <v>0.99828125</v>
      </c>
      <c r="H395" s="62"/>
      <c r="I395" s="62"/>
      <c r="J395" s="62"/>
    </row>
    <row r="396" spans="1:10" s="112" customFormat="1" ht="25.5">
      <c r="A396" s="100"/>
      <c r="B396" s="100"/>
      <c r="C396" s="100"/>
      <c r="D396" s="99" t="s">
        <v>264</v>
      </c>
      <c r="E396" s="101">
        <v>6400</v>
      </c>
      <c r="F396" s="101">
        <v>6389</v>
      </c>
      <c r="G396" s="66">
        <f>F396/E396</f>
        <v>0.99828125</v>
      </c>
      <c r="H396" s="62"/>
      <c r="I396" s="62"/>
      <c r="J396" s="62"/>
    </row>
    <row r="397" spans="1:10" s="112" customFormat="1" ht="12.75">
      <c r="A397" s="100"/>
      <c r="B397" s="100"/>
      <c r="C397" s="100"/>
      <c r="D397" s="99"/>
      <c r="E397" s="101"/>
      <c r="F397" s="101"/>
      <c r="G397" s="66"/>
      <c r="H397" s="62"/>
      <c r="I397" s="62"/>
      <c r="J397" s="62"/>
    </row>
    <row r="398" spans="1:10" s="177" customFormat="1" ht="38.25">
      <c r="A398" s="173"/>
      <c r="B398" s="173"/>
      <c r="C398" s="173"/>
      <c r="D398" s="174" t="s">
        <v>203</v>
      </c>
      <c r="E398" s="175">
        <f>SUM(E399)</f>
        <v>157678</v>
      </c>
      <c r="F398" s="175">
        <f>SUM(F399)</f>
        <v>123306.28</v>
      </c>
      <c r="G398" s="176">
        <f>F398/E398</f>
        <v>0.7820132168089398</v>
      </c>
      <c r="H398" s="236"/>
      <c r="I398" s="236"/>
      <c r="J398" s="236"/>
    </row>
    <row r="399" spans="1:10" s="112" customFormat="1" ht="12.75">
      <c r="A399" s="100"/>
      <c r="B399" s="100"/>
      <c r="C399" s="100"/>
      <c r="D399" s="99" t="s">
        <v>24</v>
      </c>
      <c r="E399" s="101">
        <f>SUM(E400:E401)</f>
        <v>157678</v>
      </c>
      <c r="F399" s="101">
        <f>SUM(F400:F401)</f>
        <v>123306.28</v>
      </c>
      <c r="G399" s="66">
        <f>F399/E399</f>
        <v>0.7820132168089398</v>
      </c>
      <c r="H399" s="62"/>
      <c r="I399" s="62"/>
      <c r="J399" s="62"/>
    </row>
    <row r="400" spans="1:10" s="112" customFormat="1" ht="25.5">
      <c r="A400" s="257" t="s">
        <v>115</v>
      </c>
      <c r="B400" s="258"/>
      <c r="C400" s="259"/>
      <c r="D400" s="99" t="s">
        <v>52</v>
      </c>
      <c r="E400" s="101">
        <v>80978</v>
      </c>
      <c r="F400" s="101">
        <v>75535.64</v>
      </c>
      <c r="G400" s="66">
        <f>F400/E400</f>
        <v>0.9327921163772877</v>
      </c>
      <c r="H400" s="62"/>
      <c r="I400" s="62"/>
      <c r="J400" s="62"/>
    </row>
    <row r="401" spans="1:10" s="112" customFormat="1" ht="12.75">
      <c r="A401" s="249"/>
      <c r="B401" s="250"/>
      <c r="C401" s="251"/>
      <c r="D401" s="99" t="s">
        <v>28</v>
      </c>
      <c r="E401" s="101">
        <v>76700</v>
      </c>
      <c r="F401" s="101">
        <v>47770.64</v>
      </c>
      <c r="G401" s="66">
        <f>F401/E401</f>
        <v>0.6228245110821382</v>
      </c>
      <c r="H401" s="62"/>
      <c r="I401" s="62"/>
      <c r="J401" s="62"/>
    </row>
    <row r="402" spans="1:10" s="112" customFormat="1" ht="12.75">
      <c r="A402" s="100"/>
      <c r="B402" s="100"/>
      <c r="C402" s="100"/>
      <c r="D402" s="99"/>
      <c r="E402" s="101"/>
      <c r="F402" s="101"/>
      <c r="G402" s="66"/>
      <c r="H402" s="62"/>
      <c r="I402" s="62"/>
      <c r="J402" s="62"/>
    </row>
    <row r="403" spans="1:10" s="201" customFormat="1" ht="25.5">
      <c r="A403" s="198"/>
      <c r="B403" s="198"/>
      <c r="C403" s="198"/>
      <c r="D403" s="203" t="s">
        <v>268</v>
      </c>
      <c r="E403" s="199">
        <f>SUM(E404)</f>
        <v>18400</v>
      </c>
      <c r="F403" s="199">
        <f>SUM(F404)</f>
        <v>13203.82</v>
      </c>
      <c r="G403" s="200">
        <f>F403/E403</f>
        <v>0.7175989130434782</v>
      </c>
      <c r="H403" s="62"/>
      <c r="I403" s="62"/>
      <c r="J403" s="62"/>
    </row>
    <row r="404" spans="1:10" s="112" customFormat="1" ht="12.75">
      <c r="A404" s="100"/>
      <c r="B404" s="100"/>
      <c r="C404" s="100"/>
      <c r="D404" s="99" t="s">
        <v>24</v>
      </c>
      <c r="E404" s="101">
        <f>SUM(E405)</f>
        <v>18400</v>
      </c>
      <c r="F404" s="101">
        <f>SUM(F405)</f>
        <v>13203.82</v>
      </c>
      <c r="G404" s="66">
        <f>F404/E404</f>
        <v>0.7175989130434782</v>
      </c>
      <c r="H404" s="62"/>
      <c r="I404" s="62"/>
      <c r="J404" s="62"/>
    </row>
    <row r="405" spans="1:10" s="112" customFormat="1" ht="12.75">
      <c r="A405" s="100"/>
      <c r="B405" s="100"/>
      <c r="C405" s="100"/>
      <c r="D405" s="99" t="s">
        <v>54</v>
      </c>
      <c r="E405" s="101">
        <v>18400</v>
      </c>
      <c r="F405" s="101">
        <v>13203.82</v>
      </c>
      <c r="G405" s="66">
        <f>F405/E405</f>
        <v>0.7175989130434782</v>
      </c>
      <c r="H405" s="62"/>
      <c r="I405" s="62"/>
      <c r="J405" s="62"/>
    </row>
    <row r="406" spans="1:10" s="112" customFormat="1" ht="12.75">
      <c r="A406" s="100"/>
      <c r="B406" s="100"/>
      <c r="C406" s="100"/>
      <c r="D406" s="99"/>
      <c r="E406" s="101"/>
      <c r="F406" s="101"/>
      <c r="G406" s="66"/>
      <c r="H406" s="62"/>
      <c r="I406" s="62"/>
      <c r="J406" s="62"/>
    </row>
    <row r="407" spans="1:10" s="128" customFormat="1" ht="12.75">
      <c r="A407" s="57"/>
      <c r="B407" s="57"/>
      <c r="C407" s="57">
        <v>80195</v>
      </c>
      <c r="D407" s="51" t="s">
        <v>22</v>
      </c>
      <c r="E407" s="49">
        <f>E408</f>
        <v>334984.2</v>
      </c>
      <c r="F407" s="49">
        <f>F408</f>
        <v>219029.34000000003</v>
      </c>
      <c r="G407" s="68">
        <f aca="true" t="shared" si="9" ref="G407:G412">F407/E407</f>
        <v>0.6538497636604951</v>
      </c>
      <c r="H407" s="220"/>
      <c r="I407" s="220"/>
      <c r="J407" s="129"/>
    </row>
    <row r="408" spans="1:10" ht="12.75">
      <c r="A408" s="69"/>
      <c r="B408" s="69"/>
      <c r="C408" s="58"/>
      <c r="D408" s="52" t="s">
        <v>24</v>
      </c>
      <c r="E408" s="50">
        <f>SUM(E409:E412)</f>
        <v>334984.2</v>
      </c>
      <c r="F408" s="50">
        <f>SUM(F409:F412)</f>
        <v>219029.34000000003</v>
      </c>
      <c r="G408" s="66">
        <f t="shared" si="9"/>
        <v>0.6538497636604951</v>
      </c>
      <c r="H408" s="220"/>
      <c r="I408" s="220"/>
      <c r="J408" s="129"/>
    </row>
    <row r="409" spans="1:10" ht="25.5">
      <c r="A409" s="257" t="s">
        <v>115</v>
      </c>
      <c r="B409" s="258"/>
      <c r="C409" s="259"/>
      <c r="D409" s="52" t="s">
        <v>52</v>
      </c>
      <c r="E409" s="50">
        <v>632</v>
      </c>
      <c r="F409" s="50">
        <v>120</v>
      </c>
      <c r="G409" s="66">
        <f t="shared" si="9"/>
        <v>0.189873417721519</v>
      </c>
      <c r="H409" s="220"/>
      <c r="I409" s="220"/>
      <c r="J409" s="129"/>
    </row>
    <row r="410" spans="1:10" ht="12.75">
      <c r="A410" s="260"/>
      <c r="B410" s="261"/>
      <c r="C410" s="262"/>
      <c r="D410" s="52" t="s">
        <v>204</v>
      </c>
      <c r="E410" s="50">
        <v>71682</v>
      </c>
      <c r="F410" s="50">
        <v>71682</v>
      </c>
      <c r="G410" s="66">
        <f t="shared" si="9"/>
        <v>1</v>
      </c>
      <c r="H410" s="220"/>
      <c r="I410" s="220"/>
      <c r="J410" s="129"/>
    </row>
    <row r="411" spans="1:10" ht="12.75">
      <c r="A411" s="260"/>
      <c r="B411" s="261"/>
      <c r="C411" s="262"/>
      <c r="D411" s="52" t="s">
        <v>113</v>
      </c>
      <c r="E411" s="50">
        <v>141667</v>
      </c>
      <c r="F411" s="50">
        <v>120228.45</v>
      </c>
      <c r="G411" s="66">
        <f t="shared" si="9"/>
        <v>0.8486694148954943</v>
      </c>
      <c r="H411" s="220"/>
      <c r="I411" s="220"/>
      <c r="J411" s="129"/>
    </row>
    <row r="412" spans="1:10" ht="25.5">
      <c r="A412" s="249"/>
      <c r="B412" s="250"/>
      <c r="C412" s="251"/>
      <c r="D412" s="52" t="s">
        <v>205</v>
      </c>
      <c r="E412" s="50">
        <v>121003.2</v>
      </c>
      <c r="F412" s="50">
        <v>26998.89</v>
      </c>
      <c r="G412" s="66">
        <f t="shared" si="9"/>
        <v>0.2231254214764568</v>
      </c>
      <c r="H412" s="220"/>
      <c r="I412" s="220"/>
      <c r="J412" s="129"/>
    </row>
    <row r="413" spans="1:10" ht="13.5" customHeight="1">
      <c r="A413" s="100"/>
      <c r="B413" s="100"/>
      <c r="C413" s="100"/>
      <c r="D413" s="52"/>
      <c r="E413" s="101"/>
      <c r="F413" s="101"/>
      <c r="G413" s="66"/>
      <c r="H413" s="129"/>
      <c r="I413" s="129"/>
      <c r="J413" s="129"/>
    </row>
    <row r="414" spans="1:10" s="112" customFormat="1" ht="25.5">
      <c r="A414" s="100"/>
      <c r="B414" s="100"/>
      <c r="C414" s="100"/>
      <c r="D414" s="202" t="s">
        <v>253</v>
      </c>
      <c r="E414" s="101"/>
      <c r="F414" s="101"/>
      <c r="G414" s="66"/>
      <c r="H414" s="62"/>
      <c r="I414" s="62"/>
      <c r="J414" s="62"/>
    </row>
    <row r="415" spans="1:10" ht="13.5" customHeight="1">
      <c r="A415" s="100"/>
      <c r="B415" s="100"/>
      <c r="C415" s="100"/>
      <c r="D415" s="52"/>
      <c r="E415" s="101"/>
      <c r="F415" s="101"/>
      <c r="G415" s="66"/>
      <c r="H415" s="129"/>
      <c r="I415" s="129"/>
      <c r="J415" s="129"/>
    </row>
    <row r="416" spans="1:10" s="177" customFormat="1" ht="25.5">
      <c r="A416" s="173"/>
      <c r="B416" s="173"/>
      <c r="C416" s="173"/>
      <c r="D416" s="181" t="s">
        <v>252</v>
      </c>
      <c r="E416" s="175">
        <f>SUM(E417)</f>
        <v>76289.8</v>
      </c>
      <c r="F416" s="175">
        <f>SUM(F417)</f>
        <v>32428.09</v>
      </c>
      <c r="G416" s="176">
        <f>F416/E416</f>
        <v>0.42506455646757496</v>
      </c>
      <c r="H416" s="236"/>
      <c r="I416" s="236"/>
      <c r="J416" s="236"/>
    </row>
    <row r="417" spans="1:10" s="112" customFormat="1" ht="13.5" customHeight="1">
      <c r="A417" s="100"/>
      <c r="B417" s="100"/>
      <c r="C417" s="100"/>
      <c r="D417" s="52" t="s">
        <v>24</v>
      </c>
      <c r="E417" s="101">
        <f>SUM(E418:E419)</f>
        <v>76289.8</v>
      </c>
      <c r="F417" s="101">
        <f>SUM(F418:F419)</f>
        <v>32428.09</v>
      </c>
      <c r="G417" s="66">
        <f>F417/E417</f>
        <v>0.42506455646757496</v>
      </c>
      <c r="H417" s="62"/>
      <c r="I417" s="62"/>
      <c r="J417" s="62"/>
    </row>
    <row r="418" spans="1:10" s="112" customFormat="1" ht="25.5">
      <c r="A418" s="100"/>
      <c r="B418" s="100"/>
      <c r="C418" s="100"/>
      <c r="D418" s="52" t="s">
        <v>280</v>
      </c>
      <c r="E418" s="101">
        <v>59836.8</v>
      </c>
      <c r="F418" s="101">
        <v>15975.09</v>
      </c>
      <c r="G418" s="66">
        <f>F418/E418</f>
        <v>0.2669776792876624</v>
      </c>
      <c r="H418" s="62"/>
      <c r="I418" s="62"/>
      <c r="J418" s="62"/>
    </row>
    <row r="419" spans="1:10" s="112" customFormat="1" ht="13.5" customHeight="1">
      <c r="A419" s="100"/>
      <c r="B419" s="100"/>
      <c r="C419" s="100"/>
      <c r="D419" s="52" t="s">
        <v>204</v>
      </c>
      <c r="E419" s="101">
        <v>16453</v>
      </c>
      <c r="F419" s="101">
        <v>16453</v>
      </c>
      <c r="G419" s="66">
        <f>F419/E419</f>
        <v>1</v>
      </c>
      <c r="H419" s="62"/>
      <c r="I419" s="62"/>
      <c r="J419" s="62"/>
    </row>
    <row r="420" spans="1:10" ht="13.5" customHeight="1">
      <c r="A420" s="10"/>
      <c r="B420" s="10"/>
      <c r="C420" s="10"/>
      <c r="D420" s="29"/>
      <c r="E420" s="16"/>
      <c r="F420" s="16"/>
      <c r="G420" s="14"/>
      <c r="H420" s="129"/>
      <c r="I420" s="129"/>
      <c r="J420" s="129"/>
    </row>
    <row r="421" spans="1:10" s="177" customFormat="1" ht="25.5">
      <c r="A421" s="173"/>
      <c r="B421" s="173"/>
      <c r="C421" s="173"/>
      <c r="D421" s="181" t="s">
        <v>256</v>
      </c>
      <c r="E421" s="175">
        <f>SUM(E422)</f>
        <v>9446</v>
      </c>
      <c r="F421" s="175">
        <f>SUM(F422)</f>
        <v>9446</v>
      </c>
      <c r="G421" s="176">
        <f>F421/E421</f>
        <v>1</v>
      </c>
      <c r="H421" s="236"/>
      <c r="I421" s="236"/>
      <c r="J421" s="236"/>
    </row>
    <row r="422" spans="1:10" s="112" customFormat="1" ht="13.5" customHeight="1">
      <c r="A422" s="100"/>
      <c r="B422" s="100"/>
      <c r="C422" s="100"/>
      <c r="D422" s="52" t="s">
        <v>24</v>
      </c>
      <c r="E422" s="101">
        <f>SUM(E423)</f>
        <v>9446</v>
      </c>
      <c r="F422" s="101">
        <f>SUM(F423)</f>
        <v>9446</v>
      </c>
      <c r="G422" s="66">
        <f>F422/E422</f>
        <v>1</v>
      </c>
      <c r="H422" s="62"/>
      <c r="I422" s="62"/>
      <c r="J422" s="62"/>
    </row>
    <row r="423" spans="1:10" s="112" customFormat="1" ht="13.5" customHeight="1">
      <c r="A423" s="100"/>
      <c r="B423" s="100"/>
      <c r="C423" s="100"/>
      <c r="D423" s="52" t="s">
        <v>262</v>
      </c>
      <c r="E423" s="101">
        <v>9446</v>
      </c>
      <c r="F423" s="101">
        <v>9446</v>
      </c>
      <c r="G423" s="66">
        <f>F423/E423</f>
        <v>1</v>
      </c>
      <c r="H423" s="62"/>
      <c r="I423" s="62"/>
      <c r="J423" s="62"/>
    </row>
    <row r="424" spans="1:10" ht="12.75" customHeight="1">
      <c r="A424" s="10"/>
      <c r="B424" s="10"/>
      <c r="C424" s="10"/>
      <c r="D424" s="29"/>
      <c r="E424" s="16"/>
      <c r="F424" s="16"/>
      <c r="G424" s="14"/>
      <c r="H424" s="129"/>
      <c r="I424" s="129"/>
      <c r="J424" s="129"/>
    </row>
    <row r="425" spans="1:10" s="177" customFormat="1" ht="25.5">
      <c r="A425" s="173"/>
      <c r="B425" s="173"/>
      <c r="C425" s="173"/>
      <c r="D425" s="181" t="s">
        <v>259</v>
      </c>
      <c r="E425" s="175">
        <f>SUM(E426)</f>
        <v>32970</v>
      </c>
      <c r="F425" s="175">
        <f>SUM(F426)</f>
        <v>32970</v>
      </c>
      <c r="G425" s="176">
        <f>F425/E425</f>
        <v>1</v>
      </c>
      <c r="H425" s="236"/>
      <c r="I425" s="236"/>
      <c r="J425" s="236"/>
    </row>
    <row r="426" spans="1:10" s="112" customFormat="1" ht="13.5" customHeight="1">
      <c r="A426" s="100"/>
      <c r="B426" s="100"/>
      <c r="C426" s="100"/>
      <c r="D426" s="52" t="s">
        <v>24</v>
      </c>
      <c r="E426" s="101">
        <f>SUM(E427)</f>
        <v>32970</v>
      </c>
      <c r="F426" s="101">
        <f>SUM(F427)</f>
        <v>32970</v>
      </c>
      <c r="G426" s="66">
        <f>F426/E426</f>
        <v>1</v>
      </c>
      <c r="H426" s="62"/>
      <c r="I426" s="62"/>
      <c r="J426" s="62"/>
    </row>
    <row r="427" spans="1:10" s="112" customFormat="1" ht="13.5" customHeight="1">
      <c r="A427" s="100"/>
      <c r="B427" s="100"/>
      <c r="C427" s="100"/>
      <c r="D427" s="52" t="s">
        <v>262</v>
      </c>
      <c r="E427" s="101">
        <v>32970</v>
      </c>
      <c r="F427" s="101">
        <v>32970</v>
      </c>
      <c r="G427" s="66">
        <f>F427/E427</f>
        <v>1</v>
      </c>
      <c r="H427" s="62"/>
      <c r="I427" s="62"/>
      <c r="J427" s="62"/>
    </row>
    <row r="428" spans="1:10" ht="13.5" customHeight="1">
      <c r="A428" s="10"/>
      <c r="B428" s="10"/>
      <c r="C428" s="10"/>
      <c r="D428" s="29"/>
      <c r="E428" s="16"/>
      <c r="F428" s="16"/>
      <c r="G428" s="14"/>
      <c r="H428" s="129"/>
      <c r="I428" s="129"/>
      <c r="J428" s="129"/>
    </row>
    <row r="429" spans="1:10" s="177" customFormat="1" ht="25.5">
      <c r="A429" s="173"/>
      <c r="B429" s="173"/>
      <c r="C429" s="173"/>
      <c r="D429" s="181" t="s">
        <v>66</v>
      </c>
      <c r="E429" s="175">
        <f>SUM(E430)</f>
        <v>8184</v>
      </c>
      <c r="F429" s="175">
        <f>SUM(F430)</f>
        <v>8184</v>
      </c>
      <c r="G429" s="176">
        <f>F429/E429</f>
        <v>1</v>
      </c>
      <c r="H429" s="236"/>
      <c r="I429" s="236"/>
      <c r="J429" s="236"/>
    </row>
    <row r="430" spans="1:10" s="112" customFormat="1" ht="13.5" customHeight="1">
      <c r="A430" s="106"/>
      <c r="B430" s="106"/>
      <c r="C430" s="106"/>
      <c r="D430" s="52" t="s">
        <v>24</v>
      </c>
      <c r="E430" s="101">
        <f>SUM(E431)</f>
        <v>8184</v>
      </c>
      <c r="F430" s="101">
        <f>SUM(F431)</f>
        <v>8184</v>
      </c>
      <c r="G430" s="66">
        <f>F430/E430</f>
        <v>1</v>
      </c>
      <c r="H430" s="62"/>
      <c r="I430" s="62"/>
      <c r="J430" s="62"/>
    </row>
    <row r="431" spans="1:10" s="112" customFormat="1" ht="13.5" customHeight="1">
      <c r="A431" s="100"/>
      <c r="B431" s="100"/>
      <c r="C431" s="100"/>
      <c r="D431" s="52" t="s">
        <v>262</v>
      </c>
      <c r="E431" s="101">
        <v>8184</v>
      </c>
      <c r="F431" s="101">
        <v>8184</v>
      </c>
      <c r="G431" s="66">
        <f>F431/E431</f>
        <v>1</v>
      </c>
      <c r="H431" s="62"/>
      <c r="I431" s="62"/>
      <c r="J431" s="62"/>
    </row>
    <row r="432" spans="1:10" s="112" customFormat="1" ht="13.5" customHeight="1">
      <c r="A432" s="100"/>
      <c r="B432" s="100"/>
      <c r="C432" s="100"/>
      <c r="D432" s="52"/>
      <c r="E432" s="101"/>
      <c r="F432" s="101"/>
      <c r="G432" s="66"/>
      <c r="H432" s="62"/>
      <c r="I432" s="62"/>
      <c r="J432" s="62"/>
    </row>
    <row r="433" spans="1:10" s="177" customFormat="1" ht="25.5">
      <c r="A433" s="173"/>
      <c r="B433" s="173"/>
      <c r="C433" s="173"/>
      <c r="D433" s="181" t="s">
        <v>67</v>
      </c>
      <c r="E433" s="175">
        <f>SUM(E434)</f>
        <v>64862.4</v>
      </c>
      <c r="F433" s="175">
        <f>SUM(F434)</f>
        <v>14719.8</v>
      </c>
      <c r="G433" s="176">
        <f>F433/E433</f>
        <v>0.22693887367719973</v>
      </c>
      <c r="H433" s="236"/>
      <c r="I433" s="236"/>
      <c r="J433" s="236"/>
    </row>
    <row r="434" spans="1:10" s="112" customFormat="1" ht="13.5" customHeight="1">
      <c r="A434" s="106"/>
      <c r="B434" s="106"/>
      <c r="C434" s="106"/>
      <c r="D434" s="52" t="s">
        <v>24</v>
      </c>
      <c r="E434" s="101">
        <f>SUM(E435:E436)</f>
        <v>64862.4</v>
      </c>
      <c r="F434" s="101">
        <f>SUM(F435:F436)</f>
        <v>14719.8</v>
      </c>
      <c r="G434" s="66">
        <f>F434/E434</f>
        <v>0.22693887367719973</v>
      </c>
      <c r="H434" s="62"/>
      <c r="I434" s="62"/>
      <c r="J434" s="62"/>
    </row>
    <row r="435" spans="1:10" s="112" customFormat="1" ht="13.5" customHeight="1">
      <c r="A435" s="100"/>
      <c r="B435" s="100"/>
      <c r="C435" s="100"/>
      <c r="D435" s="52" t="s">
        <v>262</v>
      </c>
      <c r="E435" s="101">
        <v>3696</v>
      </c>
      <c r="F435" s="101">
        <v>3696</v>
      </c>
      <c r="G435" s="66">
        <f>F435/E435</f>
        <v>1</v>
      </c>
      <c r="H435" s="62"/>
      <c r="I435" s="62"/>
      <c r="J435" s="62"/>
    </row>
    <row r="436" spans="1:10" s="112" customFormat="1" ht="25.5">
      <c r="A436" s="100"/>
      <c r="B436" s="100"/>
      <c r="C436" s="100"/>
      <c r="D436" s="52" t="s">
        <v>314</v>
      </c>
      <c r="E436" s="101">
        <v>61166.4</v>
      </c>
      <c r="F436" s="101">
        <v>11023.8</v>
      </c>
      <c r="G436" s="66">
        <f>F436/E436</f>
        <v>0.18022639880718824</v>
      </c>
      <c r="H436" s="62"/>
      <c r="I436" s="62"/>
      <c r="J436" s="62"/>
    </row>
    <row r="437" spans="1:10" ht="13.5" customHeight="1">
      <c r="A437" s="10"/>
      <c r="B437" s="10"/>
      <c r="C437" s="10"/>
      <c r="D437" s="29"/>
      <c r="E437" s="16"/>
      <c r="F437" s="16"/>
      <c r="G437" s="14"/>
      <c r="H437" s="129"/>
      <c r="I437" s="129"/>
      <c r="J437" s="129"/>
    </row>
    <row r="438" spans="1:10" s="177" customFormat="1" ht="13.5" customHeight="1">
      <c r="A438" s="173"/>
      <c r="B438" s="173"/>
      <c r="C438" s="173"/>
      <c r="D438" s="181" t="s">
        <v>261</v>
      </c>
      <c r="E438" s="175">
        <f>SUM(E439)</f>
        <v>933</v>
      </c>
      <c r="F438" s="175">
        <f>SUM(F439)</f>
        <v>933</v>
      </c>
      <c r="G438" s="176">
        <f>F438/E438</f>
        <v>1</v>
      </c>
      <c r="H438" s="236"/>
      <c r="I438" s="236"/>
      <c r="J438" s="236"/>
    </row>
    <row r="439" spans="1:10" s="112" customFormat="1" ht="13.5" customHeight="1">
      <c r="A439" s="100"/>
      <c r="B439" s="100"/>
      <c r="C439" s="100"/>
      <c r="D439" s="52" t="s">
        <v>24</v>
      </c>
      <c r="E439" s="101">
        <f>SUM(E440)</f>
        <v>933</v>
      </c>
      <c r="F439" s="101">
        <f>SUM(F440)</f>
        <v>933</v>
      </c>
      <c r="G439" s="66">
        <f>F439/E439</f>
        <v>1</v>
      </c>
      <c r="H439" s="62"/>
      <c r="I439" s="62"/>
      <c r="J439" s="62"/>
    </row>
    <row r="440" spans="1:10" s="112" customFormat="1" ht="13.5" customHeight="1">
      <c r="A440" s="100"/>
      <c r="B440" s="100"/>
      <c r="C440" s="100"/>
      <c r="D440" s="52" t="s">
        <v>262</v>
      </c>
      <c r="E440" s="101">
        <v>933</v>
      </c>
      <c r="F440" s="101">
        <v>933</v>
      </c>
      <c r="G440" s="66">
        <f>F440/E440</f>
        <v>1</v>
      </c>
      <c r="H440" s="62"/>
      <c r="I440" s="62"/>
      <c r="J440" s="62"/>
    </row>
    <row r="441" spans="1:10" s="112" customFormat="1" ht="13.5" customHeight="1">
      <c r="A441" s="100"/>
      <c r="B441" s="100"/>
      <c r="C441" s="100"/>
      <c r="D441" s="52"/>
      <c r="E441" s="101"/>
      <c r="F441" s="101"/>
      <c r="G441" s="66"/>
      <c r="H441" s="62"/>
      <c r="I441" s="62"/>
      <c r="J441" s="62"/>
    </row>
    <row r="442" spans="1:10" s="177" customFormat="1" ht="13.5" customHeight="1">
      <c r="A442" s="173"/>
      <c r="B442" s="173"/>
      <c r="C442" s="173"/>
      <c r="D442" s="181" t="s">
        <v>279</v>
      </c>
      <c r="E442" s="175">
        <f>SUM(E443)</f>
        <v>142299</v>
      </c>
      <c r="F442" s="175">
        <f>SUM(F443)</f>
        <v>120348.45</v>
      </c>
      <c r="G442" s="176">
        <f>F442/E442</f>
        <v>0.8457434697362596</v>
      </c>
      <c r="H442" s="236"/>
      <c r="I442" s="236"/>
      <c r="J442" s="236"/>
    </row>
    <row r="443" spans="1:10" s="112" customFormat="1" ht="13.5" customHeight="1">
      <c r="A443" s="100"/>
      <c r="B443" s="100"/>
      <c r="C443" s="100"/>
      <c r="D443" s="52" t="s">
        <v>29</v>
      </c>
      <c r="E443" s="101">
        <f>SUM(E444:E445)</f>
        <v>142299</v>
      </c>
      <c r="F443" s="101">
        <f>SUM(F444:F445)</f>
        <v>120348.45</v>
      </c>
      <c r="G443" s="66">
        <f>F443/E443</f>
        <v>0.8457434697362596</v>
      </c>
      <c r="H443" s="62"/>
      <c r="I443" s="62"/>
      <c r="J443" s="62"/>
    </row>
    <row r="444" spans="1:10" s="112" customFormat="1" ht="25.5">
      <c r="A444" s="100"/>
      <c r="B444" s="100"/>
      <c r="C444" s="100"/>
      <c r="D444" s="52" t="s">
        <v>52</v>
      </c>
      <c r="E444" s="101">
        <v>632</v>
      </c>
      <c r="F444" s="101">
        <v>120</v>
      </c>
      <c r="G444" s="66">
        <f>F444/E444</f>
        <v>0.189873417721519</v>
      </c>
      <c r="H444" s="62"/>
      <c r="I444" s="62"/>
      <c r="J444" s="62"/>
    </row>
    <row r="445" spans="1:10" s="112" customFormat="1" ht="13.5" customHeight="1">
      <c r="A445" s="100"/>
      <c r="B445" s="100"/>
      <c r="C445" s="100"/>
      <c r="D445" s="52" t="s">
        <v>28</v>
      </c>
      <c r="E445" s="101">
        <v>141667</v>
      </c>
      <c r="F445" s="101">
        <v>120228.45</v>
      </c>
      <c r="G445" s="66">
        <f>F445/E445</f>
        <v>0.8486694148954943</v>
      </c>
      <c r="H445" s="62"/>
      <c r="I445" s="62"/>
      <c r="J445" s="62"/>
    </row>
    <row r="446" spans="1:10" s="112" customFormat="1" ht="13.5" customHeight="1">
      <c r="A446" s="100"/>
      <c r="B446" s="100"/>
      <c r="C446" s="100"/>
      <c r="D446" s="52"/>
      <c r="E446" s="101"/>
      <c r="F446" s="101"/>
      <c r="G446" s="66"/>
      <c r="H446" s="62"/>
      <c r="I446" s="62"/>
      <c r="J446" s="62"/>
    </row>
    <row r="447" spans="1:10" s="114" customFormat="1" ht="12.75">
      <c r="A447" s="76" t="s">
        <v>207</v>
      </c>
      <c r="B447" s="76">
        <v>851</v>
      </c>
      <c r="C447" s="76"/>
      <c r="D447" s="90" t="s">
        <v>12</v>
      </c>
      <c r="E447" s="107">
        <f>E449+E456+E460+E466</f>
        <v>1529115.63</v>
      </c>
      <c r="F447" s="107">
        <f>F449+F456+F460+F466</f>
        <v>1387811.9100000001</v>
      </c>
      <c r="G447" s="93">
        <f>F447/E447</f>
        <v>0.9075912133603659</v>
      </c>
      <c r="H447" s="235"/>
      <c r="I447" s="235"/>
      <c r="J447" s="235"/>
    </row>
    <row r="448" spans="1:10" ht="12.75">
      <c r="A448" s="10"/>
      <c r="B448" s="10"/>
      <c r="C448" s="10"/>
      <c r="D448" s="11"/>
      <c r="E448" s="16"/>
      <c r="F448" s="16"/>
      <c r="G448" s="14"/>
      <c r="H448" s="129"/>
      <c r="I448" s="129"/>
      <c r="J448" s="129"/>
    </row>
    <row r="449" spans="1:10" s="113" customFormat="1" ht="12.75">
      <c r="A449" s="109"/>
      <c r="B449" s="109"/>
      <c r="C449" s="104" t="s">
        <v>127</v>
      </c>
      <c r="D449" s="105" t="s">
        <v>128</v>
      </c>
      <c r="E449" s="75">
        <f>SUM(E450,E453)</f>
        <v>1289056.63</v>
      </c>
      <c r="F449" s="75">
        <f>SUM(F450,F453)</f>
        <v>1176969.72</v>
      </c>
      <c r="G449" s="68">
        <f>F449/E449</f>
        <v>0.9130473344681529</v>
      </c>
      <c r="H449" s="239"/>
      <c r="I449" s="239"/>
      <c r="J449" s="239"/>
    </row>
    <row r="450" spans="1:10" s="112" customFormat="1" ht="12.75">
      <c r="A450" s="69"/>
      <c r="B450" s="69"/>
      <c r="C450" s="69"/>
      <c r="D450" s="70" t="s">
        <v>24</v>
      </c>
      <c r="E450" s="71">
        <f>SUM(E451)</f>
        <v>13131</v>
      </c>
      <c r="F450" s="71">
        <f>SUM(F451)</f>
        <v>13130.34</v>
      </c>
      <c r="G450" s="72">
        <f>F450/E450</f>
        <v>0.9999497372629655</v>
      </c>
      <c r="H450" s="62"/>
      <c r="I450" s="62"/>
      <c r="J450" s="62"/>
    </row>
    <row r="451" spans="1:10" s="112" customFormat="1" ht="57.75" customHeight="1">
      <c r="A451" s="100"/>
      <c r="B451" s="100"/>
      <c r="C451" s="100"/>
      <c r="D451" s="99" t="s">
        <v>249</v>
      </c>
      <c r="E451" s="101">
        <v>13131</v>
      </c>
      <c r="F451" s="101">
        <v>13130.34</v>
      </c>
      <c r="G451" s="72">
        <f>F451/E451</f>
        <v>0.9999497372629655</v>
      </c>
      <c r="H451" s="62"/>
      <c r="I451" s="62"/>
      <c r="J451" s="62"/>
    </row>
    <row r="452" spans="1:10" s="112" customFormat="1" ht="12.75">
      <c r="A452" s="100"/>
      <c r="B452" s="100"/>
      <c r="C452" s="100"/>
      <c r="D452" s="99"/>
      <c r="E452" s="101"/>
      <c r="F452" s="101"/>
      <c r="G452" s="72"/>
      <c r="H452" s="62"/>
      <c r="I452" s="62"/>
      <c r="J452" s="62"/>
    </row>
    <row r="453" spans="1:10" s="112" customFormat="1" ht="12.75">
      <c r="A453" s="100"/>
      <c r="B453" s="100"/>
      <c r="C453" s="100"/>
      <c r="D453" s="99" t="s">
        <v>64</v>
      </c>
      <c r="E453" s="101">
        <f>SUM(E454:E454)</f>
        <v>1275925.63</v>
      </c>
      <c r="F453" s="101">
        <f>SUM(F454:F454)</f>
        <v>1163839.38</v>
      </c>
      <c r="G453" s="72">
        <f>F453/E453</f>
        <v>0.9121529912366444</v>
      </c>
      <c r="H453" s="62"/>
      <c r="I453" s="62"/>
      <c r="J453" s="62"/>
    </row>
    <row r="454" spans="1:10" s="112" customFormat="1" ht="38.25">
      <c r="A454" s="257" t="s">
        <v>115</v>
      </c>
      <c r="B454" s="258"/>
      <c r="C454" s="259"/>
      <c r="D454" s="99" t="s">
        <v>315</v>
      </c>
      <c r="E454" s="101">
        <v>1275925.63</v>
      </c>
      <c r="F454" s="101">
        <v>1163839.38</v>
      </c>
      <c r="G454" s="72">
        <f>F454/E454</f>
        <v>0.9121529912366444</v>
      </c>
      <c r="H454" s="62"/>
      <c r="I454" s="62"/>
      <c r="J454" s="62"/>
    </row>
    <row r="455" spans="1:10" s="112" customFormat="1" ht="13.5" customHeight="1">
      <c r="A455" s="249"/>
      <c r="B455" s="250"/>
      <c r="C455" s="251"/>
      <c r="D455" s="99"/>
      <c r="E455" s="101"/>
      <c r="F455" s="101"/>
      <c r="G455" s="72"/>
      <c r="H455" s="62"/>
      <c r="I455" s="62"/>
      <c r="J455" s="62"/>
    </row>
    <row r="456" spans="1:10" s="116" customFormat="1" ht="12.75">
      <c r="A456" s="193"/>
      <c r="B456" s="194"/>
      <c r="C456" s="195" t="s">
        <v>136</v>
      </c>
      <c r="D456" s="105" t="s">
        <v>137</v>
      </c>
      <c r="E456" s="75">
        <f>E457</f>
        <v>5000</v>
      </c>
      <c r="F456" s="75">
        <f>F457</f>
        <v>4730</v>
      </c>
      <c r="G456" s="156">
        <f>F456/E456</f>
        <v>0.946</v>
      </c>
      <c r="H456" s="62"/>
      <c r="I456" s="62"/>
      <c r="J456" s="62"/>
    </row>
    <row r="457" spans="1:10" s="112" customFormat="1" ht="12.75">
      <c r="A457" s="148"/>
      <c r="B457" s="196"/>
      <c r="C457" s="149"/>
      <c r="D457" s="99" t="s">
        <v>20</v>
      </c>
      <c r="E457" s="101">
        <f>SUM(E458:E458)</f>
        <v>5000</v>
      </c>
      <c r="F457" s="101">
        <f>SUM(F458:F458)</f>
        <v>4730</v>
      </c>
      <c r="G457" s="72">
        <f>F457/E457</f>
        <v>0.946</v>
      </c>
      <c r="H457" s="62"/>
      <c r="I457" s="62"/>
      <c r="J457" s="62"/>
    </row>
    <row r="458" spans="1:10" s="112" customFormat="1" ht="12.75">
      <c r="A458" s="249"/>
      <c r="B458" s="250"/>
      <c r="C458" s="251"/>
      <c r="D458" s="99" t="s">
        <v>54</v>
      </c>
      <c r="E458" s="101">
        <v>5000</v>
      </c>
      <c r="F458" s="101">
        <v>4730</v>
      </c>
      <c r="G458" s="72">
        <f>F458/E458</f>
        <v>0.946</v>
      </c>
      <c r="H458" s="62"/>
      <c r="I458" s="62"/>
      <c r="J458" s="62"/>
    </row>
    <row r="459" spans="1:10" s="197" customFormat="1" ht="12.75">
      <c r="A459" s="100"/>
      <c r="B459" s="100"/>
      <c r="C459" s="100"/>
      <c r="D459" s="99"/>
      <c r="E459" s="101"/>
      <c r="F459" s="101"/>
      <c r="G459" s="172"/>
      <c r="H459" s="239"/>
      <c r="I459" s="239"/>
      <c r="J459" s="239"/>
    </row>
    <row r="460" spans="1:10" s="113" customFormat="1" ht="12.75">
      <c r="A460" s="57"/>
      <c r="B460" s="57"/>
      <c r="C460" s="57">
        <v>85154</v>
      </c>
      <c r="D460" s="51" t="s">
        <v>33</v>
      </c>
      <c r="E460" s="49">
        <f>E461</f>
        <v>155000</v>
      </c>
      <c r="F460" s="49">
        <f>F461</f>
        <v>149132.35</v>
      </c>
      <c r="G460" s="68">
        <f>F460/E460</f>
        <v>0.9621441935483871</v>
      </c>
      <c r="H460" s="239"/>
      <c r="I460" s="239"/>
      <c r="J460" s="239"/>
    </row>
    <row r="461" spans="1:10" s="112" customFormat="1" ht="12.75">
      <c r="A461" s="69"/>
      <c r="B461" s="69"/>
      <c r="C461" s="69"/>
      <c r="D461" s="70" t="s">
        <v>34</v>
      </c>
      <c r="E461" s="50">
        <f>E462+E463+E464</f>
        <v>155000</v>
      </c>
      <c r="F461" s="101">
        <f>SUM(F462:F464)</f>
        <v>149132.35</v>
      </c>
      <c r="G461" s="66">
        <f>F461/E461</f>
        <v>0.9621441935483871</v>
      </c>
      <c r="H461" s="62"/>
      <c r="I461" s="62"/>
      <c r="J461" s="62"/>
    </row>
    <row r="462" spans="1:10" s="112" customFormat="1" ht="38.25">
      <c r="A462" s="273" t="s">
        <v>116</v>
      </c>
      <c r="B462" s="273"/>
      <c r="C462" s="273"/>
      <c r="D462" s="99" t="s">
        <v>167</v>
      </c>
      <c r="E462" s="101">
        <v>105000</v>
      </c>
      <c r="F462" s="101">
        <v>105000</v>
      </c>
      <c r="G462" s="66">
        <f>F462/E462</f>
        <v>1</v>
      </c>
      <c r="H462" s="62"/>
      <c r="I462" s="62"/>
      <c r="J462" s="62"/>
    </row>
    <row r="463" spans="1:10" s="112" customFormat="1" ht="25.5">
      <c r="A463" s="273"/>
      <c r="B463" s="273"/>
      <c r="C463" s="273"/>
      <c r="D463" s="99" t="s">
        <v>198</v>
      </c>
      <c r="E463" s="101">
        <v>13375</v>
      </c>
      <c r="F463" s="101">
        <v>12325.63</v>
      </c>
      <c r="G463" s="66">
        <f>F463/E463</f>
        <v>0.921542429906542</v>
      </c>
      <c r="H463" s="62"/>
      <c r="I463" s="62"/>
      <c r="J463" s="62"/>
    </row>
    <row r="464" spans="1:10" s="112" customFormat="1" ht="12.75">
      <c r="A464" s="273"/>
      <c r="B464" s="273"/>
      <c r="C464" s="273"/>
      <c r="D464" s="99" t="s">
        <v>113</v>
      </c>
      <c r="E464" s="101">
        <v>36625</v>
      </c>
      <c r="F464" s="101">
        <v>31806.72</v>
      </c>
      <c r="G464" s="66">
        <f>F464/E464</f>
        <v>0.868442866894198</v>
      </c>
      <c r="H464" s="62"/>
      <c r="I464" s="62"/>
      <c r="J464" s="62"/>
    </row>
    <row r="465" spans="1:10" s="112" customFormat="1" ht="12.75">
      <c r="A465" s="100"/>
      <c r="B465" s="100"/>
      <c r="C465" s="100"/>
      <c r="D465" s="99"/>
      <c r="E465" s="101"/>
      <c r="F465" s="101"/>
      <c r="G465" s="66"/>
      <c r="H465" s="62"/>
      <c r="I465" s="62"/>
      <c r="J465" s="62"/>
    </row>
    <row r="466" spans="1:10" s="3" customFormat="1" ht="12.75">
      <c r="A466" s="104"/>
      <c r="B466" s="104"/>
      <c r="C466" s="104" t="s">
        <v>106</v>
      </c>
      <c r="D466" s="105" t="s">
        <v>22</v>
      </c>
      <c r="E466" s="75">
        <f>E467</f>
        <v>80059</v>
      </c>
      <c r="F466" s="75">
        <f>F467</f>
        <v>56979.84</v>
      </c>
      <c r="G466" s="68">
        <f>F466/E466</f>
        <v>0.7117231042106446</v>
      </c>
      <c r="H466" s="236"/>
      <c r="I466" s="236"/>
      <c r="J466" s="236"/>
    </row>
    <row r="467" spans="1:10" s="112" customFormat="1" ht="12.75">
      <c r="A467" s="100"/>
      <c r="B467" s="100"/>
      <c r="C467" s="100"/>
      <c r="D467" s="99" t="s">
        <v>24</v>
      </c>
      <c r="E467" s="101">
        <f>SUM(E468:E470)</f>
        <v>80059</v>
      </c>
      <c r="F467" s="101">
        <f>SUM(F468:F470)</f>
        <v>56979.84</v>
      </c>
      <c r="G467" s="66">
        <f>F467/E467</f>
        <v>0.7117231042106446</v>
      </c>
      <c r="H467" s="62"/>
      <c r="I467" s="62"/>
      <c r="J467" s="62"/>
    </row>
    <row r="468" spans="1:10" s="112" customFormat="1" ht="38.25" customHeight="1">
      <c r="A468" s="264" t="s">
        <v>116</v>
      </c>
      <c r="B468" s="265"/>
      <c r="C468" s="266"/>
      <c r="D468" s="99" t="s">
        <v>102</v>
      </c>
      <c r="E468" s="101">
        <v>50000</v>
      </c>
      <c r="F468" s="101">
        <v>50000</v>
      </c>
      <c r="G468" s="66">
        <f>F468/E468</f>
        <v>1</v>
      </c>
      <c r="H468" s="62"/>
      <c r="I468" s="62"/>
      <c r="J468" s="62"/>
    </row>
    <row r="469" spans="1:10" s="112" customFormat="1" ht="25.5">
      <c r="A469" s="267"/>
      <c r="B469" s="268"/>
      <c r="C469" s="269"/>
      <c r="D469" s="99" t="s">
        <v>250</v>
      </c>
      <c r="E469" s="101">
        <v>30000</v>
      </c>
      <c r="F469" s="101">
        <v>6929.84</v>
      </c>
      <c r="G469" s="66">
        <f>F469/E469</f>
        <v>0.23099466666666668</v>
      </c>
      <c r="H469" s="62"/>
      <c r="I469" s="62"/>
      <c r="J469" s="62"/>
    </row>
    <row r="470" spans="1:7" s="62" customFormat="1" ht="12.75">
      <c r="A470" s="270"/>
      <c r="B470" s="271"/>
      <c r="C470" s="272"/>
      <c r="D470" s="189" t="s">
        <v>113</v>
      </c>
      <c r="E470" s="226">
        <v>59</v>
      </c>
      <c r="F470" s="226">
        <v>50</v>
      </c>
      <c r="G470" s="61">
        <f>F470/E470</f>
        <v>0.847457627118644</v>
      </c>
    </row>
    <row r="471" spans="1:10" ht="12.75">
      <c r="A471" s="10"/>
      <c r="B471" s="10"/>
      <c r="C471" s="10"/>
      <c r="D471" s="11"/>
      <c r="E471" s="16"/>
      <c r="F471" s="16"/>
      <c r="G471" s="14"/>
      <c r="H471" s="129"/>
      <c r="I471" s="129"/>
      <c r="J471" s="129"/>
    </row>
    <row r="472" spans="1:10" s="114" customFormat="1" ht="12.75">
      <c r="A472" s="76" t="s">
        <v>14</v>
      </c>
      <c r="B472" s="76">
        <v>852</v>
      </c>
      <c r="C472" s="76"/>
      <c r="D472" s="90" t="s">
        <v>50</v>
      </c>
      <c r="E472" s="107">
        <f>E474+E478+E486+E490+E495+E500+E505+E509</f>
        <v>3716962.8899999997</v>
      </c>
      <c r="F472" s="107">
        <f>SUM(F474+F478+F486+F490+F495+F500+F505+F509)</f>
        <v>3662790.57</v>
      </c>
      <c r="G472" s="93">
        <f>F472/E472</f>
        <v>0.9854256494877193</v>
      </c>
      <c r="H472" s="235"/>
      <c r="I472" s="235"/>
      <c r="J472" s="235"/>
    </row>
    <row r="473" spans="1:10" s="135" customFormat="1" ht="12.75">
      <c r="A473" s="25"/>
      <c r="B473" s="25"/>
      <c r="C473" s="25"/>
      <c r="D473" s="26"/>
      <c r="E473" s="27"/>
      <c r="F473" s="27"/>
      <c r="G473" s="14"/>
      <c r="H473" s="129"/>
      <c r="I473" s="129"/>
      <c r="J473" s="129"/>
    </row>
    <row r="474" spans="1:10" s="3" customFormat="1" ht="12.75">
      <c r="A474" s="57"/>
      <c r="B474" s="57"/>
      <c r="C474" s="57" t="s">
        <v>104</v>
      </c>
      <c r="D474" s="51" t="s">
        <v>105</v>
      </c>
      <c r="E474" s="49">
        <f>E475</f>
        <v>96438.52</v>
      </c>
      <c r="F474" s="49">
        <f>F475</f>
        <v>96438.52</v>
      </c>
      <c r="G474" s="68">
        <f>F474/E474</f>
        <v>1</v>
      </c>
      <c r="H474" s="236"/>
      <c r="I474" s="236"/>
      <c r="J474" s="236"/>
    </row>
    <row r="475" spans="1:10" s="207" customFormat="1" ht="19.5" customHeight="1">
      <c r="A475" s="58"/>
      <c r="B475" s="58"/>
      <c r="C475" s="58"/>
      <c r="D475" s="99" t="s">
        <v>34</v>
      </c>
      <c r="E475" s="50">
        <f>E476</f>
        <v>96438.52</v>
      </c>
      <c r="F475" s="50">
        <f>F476</f>
        <v>96438.52</v>
      </c>
      <c r="G475" s="66">
        <f>F475/E475</f>
        <v>1</v>
      </c>
      <c r="H475" s="62"/>
      <c r="I475" s="62"/>
      <c r="J475" s="62"/>
    </row>
    <row r="476" spans="1:10" s="112" customFormat="1" ht="43.5" customHeight="1">
      <c r="A476" s="263" t="s">
        <v>116</v>
      </c>
      <c r="B476" s="263"/>
      <c r="C476" s="263"/>
      <c r="D476" s="52" t="s">
        <v>107</v>
      </c>
      <c r="E476" s="50">
        <v>96438.52</v>
      </c>
      <c r="F476" s="50">
        <v>96438.52</v>
      </c>
      <c r="G476" s="66">
        <f>F476/E476</f>
        <v>1</v>
      </c>
      <c r="H476" s="62"/>
      <c r="I476" s="62"/>
      <c r="J476" s="62"/>
    </row>
    <row r="477" spans="1:10" s="112" customFormat="1" ht="17.25" customHeight="1">
      <c r="A477" s="115"/>
      <c r="B477" s="115"/>
      <c r="C477" s="115"/>
      <c r="D477" s="52"/>
      <c r="E477" s="50"/>
      <c r="F477" s="50"/>
      <c r="G477" s="66"/>
      <c r="H477" s="62"/>
      <c r="I477" s="62"/>
      <c r="J477" s="62"/>
    </row>
    <row r="478" spans="1:10" s="113" customFormat="1" ht="51">
      <c r="A478" s="208"/>
      <c r="B478" s="57"/>
      <c r="C478" s="57">
        <v>85212</v>
      </c>
      <c r="D478" s="51" t="s">
        <v>129</v>
      </c>
      <c r="E478" s="49">
        <f>SUM(E479)</f>
        <v>2052576.12</v>
      </c>
      <c r="F478" s="49">
        <f>SUM(F479)</f>
        <v>2029605.6699999997</v>
      </c>
      <c r="G478" s="68">
        <f aca="true" t="shared" si="10" ref="G478:G484">F478/E478</f>
        <v>0.9888089655841849</v>
      </c>
      <c r="H478" s="239"/>
      <c r="I478" s="239"/>
      <c r="J478" s="239"/>
    </row>
    <row r="479" spans="1:10" s="112" customFormat="1" ht="12.75">
      <c r="A479" s="102"/>
      <c r="B479" s="102"/>
      <c r="C479" s="102"/>
      <c r="D479" s="52" t="s">
        <v>24</v>
      </c>
      <c r="E479" s="50">
        <f>SUM(E480:E484)</f>
        <v>2052576.12</v>
      </c>
      <c r="F479" s="50">
        <f>SUM(F480:F484)</f>
        <v>2029605.6699999997</v>
      </c>
      <c r="G479" s="66">
        <f t="shared" si="10"/>
        <v>0.9888089655841849</v>
      </c>
      <c r="H479" s="62"/>
      <c r="I479" s="62"/>
      <c r="J479" s="62"/>
    </row>
    <row r="480" spans="1:10" s="112" customFormat="1" ht="25.5">
      <c r="A480" s="274" t="s">
        <v>115</v>
      </c>
      <c r="B480" s="275"/>
      <c r="C480" s="276"/>
      <c r="D480" s="52" t="s">
        <v>52</v>
      </c>
      <c r="E480" s="50">
        <v>63948.37</v>
      </c>
      <c r="F480" s="50">
        <v>57321.38</v>
      </c>
      <c r="G480" s="66">
        <f t="shared" si="10"/>
        <v>0.896369680728375</v>
      </c>
      <c r="H480" s="62"/>
      <c r="I480" s="62"/>
      <c r="J480" s="62"/>
    </row>
    <row r="481" spans="1:10" s="112" customFormat="1" ht="12.75">
      <c r="A481" s="277"/>
      <c r="B481" s="278"/>
      <c r="C481" s="279"/>
      <c r="D481" s="54" t="s">
        <v>168</v>
      </c>
      <c r="E481" s="188">
        <v>1666201</v>
      </c>
      <c r="F481" s="188">
        <v>1663193.2</v>
      </c>
      <c r="G481" s="61">
        <f t="shared" si="10"/>
        <v>0.9981948156314874</v>
      </c>
      <c r="H481" s="62"/>
      <c r="I481" s="62"/>
      <c r="J481" s="62"/>
    </row>
    <row r="482" spans="1:10" s="112" customFormat="1" ht="12.75">
      <c r="A482" s="277"/>
      <c r="B482" s="278"/>
      <c r="C482" s="279"/>
      <c r="D482" s="99" t="s">
        <v>282</v>
      </c>
      <c r="E482" s="188">
        <v>281820</v>
      </c>
      <c r="F482" s="188">
        <v>269922</v>
      </c>
      <c r="G482" s="61">
        <f t="shared" si="10"/>
        <v>0.9577815626995955</v>
      </c>
      <c r="H482" s="62"/>
      <c r="I482" s="62"/>
      <c r="J482" s="62"/>
    </row>
    <row r="483" spans="1:10" s="112" customFormat="1" ht="51">
      <c r="A483" s="277"/>
      <c r="B483" s="278"/>
      <c r="C483" s="279"/>
      <c r="D483" s="54" t="s">
        <v>217</v>
      </c>
      <c r="E483" s="50">
        <v>18007</v>
      </c>
      <c r="F483" s="50">
        <v>16700.21</v>
      </c>
      <c r="G483" s="66">
        <f t="shared" si="10"/>
        <v>0.927428777697562</v>
      </c>
      <c r="H483" s="62"/>
      <c r="I483" s="62"/>
      <c r="J483" s="62"/>
    </row>
    <row r="484" spans="1:10" s="112" customFormat="1" ht="12.75">
      <c r="A484" s="255"/>
      <c r="B484" s="256"/>
      <c r="C484" s="248"/>
      <c r="D484" s="54" t="s">
        <v>215</v>
      </c>
      <c r="E484" s="50">
        <v>22599.75</v>
      </c>
      <c r="F484" s="50">
        <v>22468.88</v>
      </c>
      <c r="G484" s="66">
        <f t="shared" si="10"/>
        <v>0.9942092279781857</v>
      </c>
      <c r="H484" s="62"/>
      <c r="I484" s="62"/>
      <c r="J484" s="62"/>
    </row>
    <row r="485" spans="1:10" ht="12.75">
      <c r="A485" s="40"/>
      <c r="B485" s="40"/>
      <c r="C485" s="40"/>
      <c r="D485" s="11"/>
      <c r="E485" s="12"/>
      <c r="F485" s="12"/>
      <c r="G485" s="14"/>
      <c r="H485" s="129"/>
      <c r="I485" s="129"/>
      <c r="J485" s="129"/>
    </row>
    <row r="486" spans="1:10" s="113" customFormat="1" ht="63.75">
      <c r="A486" s="225"/>
      <c r="B486" s="225"/>
      <c r="C486" s="227" t="s">
        <v>119</v>
      </c>
      <c r="D486" s="51" t="s">
        <v>91</v>
      </c>
      <c r="E486" s="49">
        <f>E487</f>
        <v>6382</v>
      </c>
      <c r="F486" s="49">
        <f>F487</f>
        <v>5661.79</v>
      </c>
      <c r="G486" s="68">
        <f>F486/E486</f>
        <v>0.8871497963020997</v>
      </c>
      <c r="H486" s="239"/>
      <c r="I486" s="239"/>
      <c r="J486" s="239"/>
    </row>
    <row r="487" spans="1:10" s="112" customFormat="1" ht="12.75">
      <c r="A487" s="228"/>
      <c r="B487" s="228"/>
      <c r="C487" s="228"/>
      <c r="D487" s="99" t="s">
        <v>24</v>
      </c>
      <c r="E487" s="101">
        <f>E488</f>
        <v>6382</v>
      </c>
      <c r="F487" s="101">
        <f>F488</f>
        <v>5661.79</v>
      </c>
      <c r="G487" s="66">
        <f>F487/E487</f>
        <v>0.8871497963020997</v>
      </c>
      <c r="H487" s="62"/>
      <c r="I487" s="62"/>
      <c r="J487" s="62"/>
    </row>
    <row r="488" spans="1:10" s="112" customFormat="1" ht="89.25">
      <c r="A488" s="246" t="s">
        <v>115</v>
      </c>
      <c r="B488" s="246"/>
      <c r="C488" s="246"/>
      <c r="D488" s="99" t="s">
        <v>179</v>
      </c>
      <c r="E488" s="101">
        <v>6382</v>
      </c>
      <c r="F488" s="101">
        <v>5661.79</v>
      </c>
      <c r="G488" s="66">
        <f>F488/E488</f>
        <v>0.8871497963020997</v>
      </c>
      <c r="H488" s="62"/>
      <c r="I488" s="62"/>
      <c r="J488" s="62"/>
    </row>
    <row r="489" spans="1:10" ht="12.75">
      <c r="A489" s="10"/>
      <c r="B489" s="10"/>
      <c r="C489" s="10"/>
      <c r="D489" s="11"/>
      <c r="E489" s="16"/>
      <c r="F489" s="16"/>
      <c r="G489" s="14"/>
      <c r="H489" s="129"/>
      <c r="I489" s="129"/>
      <c r="J489" s="129"/>
    </row>
    <row r="490" spans="1:10" s="113" customFormat="1" ht="38.25">
      <c r="A490" s="57"/>
      <c r="B490" s="57"/>
      <c r="C490" s="57">
        <v>85214</v>
      </c>
      <c r="D490" s="51" t="s">
        <v>114</v>
      </c>
      <c r="E490" s="49">
        <f>E491</f>
        <v>327402.75</v>
      </c>
      <c r="F490" s="49">
        <f>F491</f>
        <v>319607.49</v>
      </c>
      <c r="G490" s="68">
        <f>F490/E490</f>
        <v>0.9761906092725244</v>
      </c>
      <c r="H490" s="239"/>
      <c r="I490" s="239"/>
      <c r="J490" s="239"/>
    </row>
    <row r="491" spans="1:10" s="112" customFormat="1" ht="12.75">
      <c r="A491" s="69"/>
      <c r="B491" s="69"/>
      <c r="C491" s="69"/>
      <c r="D491" s="70" t="s">
        <v>24</v>
      </c>
      <c r="E491" s="108">
        <f>SUM(E492,E493)</f>
        <v>327402.75</v>
      </c>
      <c r="F491" s="108">
        <f>SUM(F492,F493)</f>
        <v>319607.49</v>
      </c>
      <c r="G491" s="66">
        <f>F491/E491</f>
        <v>0.9761906092725244</v>
      </c>
      <c r="H491" s="62"/>
      <c r="I491" s="62"/>
      <c r="J491" s="62"/>
    </row>
    <row r="492" spans="1:10" s="112" customFormat="1" ht="63.75">
      <c r="A492" s="257" t="s">
        <v>115</v>
      </c>
      <c r="B492" s="258"/>
      <c r="C492" s="259"/>
      <c r="D492" s="99" t="s">
        <v>283</v>
      </c>
      <c r="E492" s="101">
        <v>326402.75</v>
      </c>
      <c r="F492" s="101">
        <v>318749.58</v>
      </c>
      <c r="G492" s="66">
        <f>F492/E492</f>
        <v>0.9765529855370398</v>
      </c>
      <c r="H492" s="62"/>
      <c r="I492" s="62"/>
      <c r="J492" s="62"/>
    </row>
    <row r="493" spans="1:10" s="112" customFormat="1" ht="12.75">
      <c r="A493" s="249"/>
      <c r="B493" s="250"/>
      <c r="C493" s="251"/>
      <c r="D493" s="99" t="s">
        <v>176</v>
      </c>
      <c r="E493" s="101">
        <v>1000</v>
      </c>
      <c r="F493" s="101">
        <v>857.91</v>
      </c>
      <c r="G493" s="66">
        <f>F493/E493</f>
        <v>0.85791</v>
      </c>
      <c r="H493" s="62"/>
      <c r="I493" s="62"/>
      <c r="J493" s="62"/>
    </row>
    <row r="494" spans="1:10" ht="12.75">
      <c r="A494" s="10"/>
      <c r="B494" s="10"/>
      <c r="C494" s="10"/>
      <c r="D494" s="11"/>
      <c r="E494" s="16"/>
      <c r="F494" s="16"/>
      <c r="G494" s="14"/>
      <c r="H494" s="129"/>
      <c r="I494" s="129"/>
      <c r="J494" s="129"/>
    </row>
    <row r="495" spans="1:10" s="113" customFormat="1" ht="12.75">
      <c r="A495" s="57"/>
      <c r="B495" s="57"/>
      <c r="C495" s="57">
        <v>85215</v>
      </c>
      <c r="D495" s="51" t="s">
        <v>35</v>
      </c>
      <c r="E495" s="49">
        <f>E496</f>
        <v>203000</v>
      </c>
      <c r="F495" s="49">
        <f>F496</f>
        <v>180729.66</v>
      </c>
      <c r="G495" s="68">
        <f>F495/E495</f>
        <v>0.8902938916256158</v>
      </c>
      <c r="H495" s="239"/>
      <c r="I495" s="239"/>
      <c r="J495" s="239"/>
    </row>
    <row r="496" spans="1:10" s="112" customFormat="1" ht="12.75">
      <c r="A496" s="69"/>
      <c r="B496" s="69"/>
      <c r="C496" s="69"/>
      <c r="D496" s="70" t="s">
        <v>29</v>
      </c>
      <c r="E496" s="71">
        <f>SUM(E497:E498)</f>
        <v>203000</v>
      </c>
      <c r="F496" s="71">
        <f>SUM(F497:F498)</f>
        <v>180729.66</v>
      </c>
      <c r="G496" s="66">
        <f>F496/E496</f>
        <v>0.8902938916256158</v>
      </c>
      <c r="H496" s="62"/>
      <c r="I496" s="62"/>
      <c r="J496" s="62"/>
    </row>
    <row r="497" spans="1:10" s="112" customFormat="1" ht="12.75">
      <c r="A497" s="257" t="s">
        <v>115</v>
      </c>
      <c r="B497" s="258"/>
      <c r="C497" s="259"/>
      <c r="D497" s="99" t="s">
        <v>36</v>
      </c>
      <c r="E497" s="101">
        <v>200000</v>
      </c>
      <c r="F497" s="101">
        <v>178404.66</v>
      </c>
      <c r="G497" s="66">
        <f>F497/E497</f>
        <v>0.8920233</v>
      </c>
      <c r="H497" s="62"/>
      <c r="I497" s="62"/>
      <c r="J497" s="62"/>
    </row>
    <row r="498" spans="1:10" s="112" customFormat="1" ht="63.75">
      <c r="A498" s="249"/>
      <c r="B498" s="250"/>
      <c r="C498" s="251"/>
      <c r="D498" s="99" t="s">
        <v>178</v>
      </c>
      <c r="E498" s="101">
        <v>3000</v>
      </c>
      <c r="F498" s="101">
        <v>2325</v>
      </c>
      <c r="G498" s="66">
        <f>F498/E498</f>
        <v>0.775</v>
      </c>
      <c r="H498" s="62"/>
      <c r="I498" s="62"/>
      <c r="J498" s="62"/>
    </row>
    <row r="499" spans="1:10" s="112" customFormat="1" ht="14.25" customHeight="1">
      <c r="A499" s="100"/>
      <c r="B499" s="100"/>
      <c r="C499" s="100"/>
      <c r="D499" s="99"/>
      <c r="E499" s="101"/>
      <c r="F499" s="101"/>
      <c r="G499" s="66"/>
      <c r="H499" s="62"/>
      <c r="I499" s="62"/>
      <c r="J499" s="62"/>
    </row>
    <row r="500" spans="1:10" s="113" customFormat="1" ht="12.75">
      <c r="A500" s="57"/>
      <c r="B500" s="57"/>
      <c r="C500" s="57">
        <v>85219</v>
      </c>
      <c r="D500" s="51" t="s">
        <v>37</v>
      </c>
      <c r="E500" s="49">
        <f>SUM(E501)</f>
        <v>701798.1599999999</v>
      </c>
      <c r="F500" s="49">
        <f>SUM(,F501)</f>
        <v>701414.8</v>
      </c>
      <c r="G500" s="68">
        <f>F500/E500</f>
        <v>0.9994537460742275</v>
      </c>
      <c r="H500" s="239"/>
      <c r="I500" s="239"/>
      <c r="J500" s="239"/>
    </row>
    <row r="501" spans="1:10" s="112" customFormat="1" ht="12.75">
      <c r="A501" s="69"/>
      <c r="B501" s="69"/>
      <c r="C501" s="69"/>
      <c r="D501" s="70" t="s">
        <v>24</v>
      </c>
      <c r="E501" s="71">
        <f>SUM(E502:E503)</f>
        <v>701798.1599999999</v>
      </c>
      <c r="F501" s="71">
        <f>SUM(F502:F503)</f>
        <v>701414.8</v>
      </c>
      <c r="G501" s="66">
        <f>F501/E501</f>
        <v>0.9994537460742275</v>
      </c>
      <c r="H501" s="62"/>
      <c r="I501" s="62"/>
      <c r="J501" s="62"/>
    </row>
    <row r="502" spans="1:10" s="112" customFormat="1" ht="51">
      <c r="A502" s="257" t="s">
        <v>115</v>
      </c>
      <c r="B502" s="258"/>
      <c r="C502" s="259"/>
      <c r="D502" s="99" t="s">
        <v>284</v>
      </c>
      <c r="E502" s="101">
        <v>590226.35</v>
      </c>
      <c r="F502" s="101">
        <v>589842.99</v>
      </c>
      <c r="G502" s="66">
        <f>F502/E502</f>
        <v>0.9993504864701483</v>
      </c>
      <c r="H502" s="62"/>
      <c r="I502" s="62"/>
      <c r="J502" s="62"/>
    </row>
    <row r="503" spans="1:10" s="112" customFormat="1" ht="25.5">
      <c r="A503" s="260"/>
      <c r="B503" s="261"/>
      <c r="C503" s="262"/>
      <c r="D503" s="99" t="s">
        <v>145</v>
      </c>
      <c r="E503" s="101">
        <v>111571.81</v>
      </c>
      <c r="F503" s="101">
        <v>111571.81</v>
      </c>
      <c r="G503" s="66">
        <f>F503/E503</f>
        <v>1</v>
      </c>
      <c r="H503" s="62"/>
      <c r="I503" s="62"/>
      <c r="J503" s="62"/>
    </row>
    <row r="504" spans="1:10" s="112" customFormat="1" ht="12.75">
      <c r="A504" s="157"/>
      <c r="B504" s="157"/>
      <c r="C504" s="157"/>
      <c r="D504" s="99"/>
      <c r="E504" s="101"/>
      <c r="F504" s="101"/>
      <c r="G504" s="66"/>
      <c r="H504" s="62"/>
      <c r="I504" s="62"/>
      <c r="J504" s="62"/>
    </row>
    <row r="505" spans="1:10" s="116" customFormat="1" ht="25.5">
      <c r="A505" s="109"/>
      <c r="B505" s="109"/>
      <c r="C505" s="109" t="s">
        <v>140</v>
      </c>
      <c r="D505" s="229" t="s">
        <v>141</v>
      </c>
      <c r="E505" s="230">
        <f>E506</f>
        <v>13426</v>
      </c>
      <c r="F505" s="230">
        <f>F506</f>
        <v>13426</v>
      </c>
      <c r="G505" s="74">
        <f>F505/E505</f>
        <v>1</v>
      </c>
      <c r="H505" s="62"/>
      <c r="I505" s="62"/>
      <c r="J505" s="62"/>
    </row>
    <row r="506" spans="1:10" s="112" customFormat="1" ht="12.75">
      <c r="A506" s="100"/>
      <c r="B506" s="100"/>
      <c r="C506" s="100"/>
      <c r="D506" s="99" t="s">
        <v>20</v>
      </c>
      <c r="E506" s="101">
        <f>E507</f>
        <v>13426</v>
      </c>
      <c r="F506" s="101">
        <f>F507</f>
        <v>13426</v>
      </c>
      <c r="G506" s="66">
        <f>F506/E506</f>
        <v>1</v>
      </c>
      <c r="H506" s="62"/>
      <c r="I506" s="62"/>
      <c r="J506" s="62"/>
    </row>
    <row r="507" spans="1:10" s="112" customFormat="1" ht="25.5">
      <c r="A507" s="312" t="s">
        <v>115</v>
      </c>
      <c r="B507" s="313"/>
      <c r="C507" s="314"/>
      <c r="D507" s="99" t="s">
        <v>65</v>
      </c>
      <c r="E507" s="101">
        <v>13426</v>
      </c>
      <c r="F507" s="101">
        <v>13426</v>
      </c>
      <c r="G507" s="66">
        <f>F507/E507</f>
        <v>1</v>
      </c>
      <c r="H507" s="62"/>
      <c r="I507" s="62"/>
      <c r="J507" s="62"/>
    </row>
    <row r="508" spans="1:10" s="112" customFormat="1" ht="12.75">
      <c r="A508" s="100"/>
      <c r="B508" s="100"/>
      <c r="C508" s="100"/>
      <c r="D508" s="99"/>
      <c r="E508" s="101"/>
      <c r="F508" s="101"/>
      <c r="G508" s="66"/>
      <c r="H508" s="62"/>
      <c r="I508" s="62"/>
      <c r="J508" s="62"/>
    </row>
    <row r="509" spans="1:10" s="113" customFormat="1" ht="12.75">
      <c r="A509" s="57"/>
      <c r="B509" s="57"/>
      <c r="C509" s="57">
        <v>85295</v>
      </c>
      <c r="D509" s="51" t="s">
        <v>22</v>
      </c>
      <c r="E509" s="49">
        <f>E510</f>
        <v>315939.34</v>
      </c>
      <c r="F509" s="49">
        <f>F510</f>
        <v>315906.64</v>
      </c>
      <c r="G509" s="68">
        <f aca="true" t="shared" si="11" ref="G509:G514">F509/E509</f>
        <v>0.999896499119103</v>
      </c>
      <c r="H509" s="239"/>
      <c r="I509" s="239"/>
      <c r="J509" s="239"/>
    </row>
    <row r="510" spans="1:10" s="112" customFormat="1" ht="12.75">
      <c r="A510" s="69"/>
      <c r="B510" s="69"/>
      <c r="C510" s="69"/>
      <c r="D510" s="70" t="s">
        <v>24</v>
      </c>
      <c r="E510" s="71">
        <f>SUM(E511:E514)</f>
        <v>315939.34</v>
      </c>
      <c r="F510" s="71">
        <f>SUM(F511:F514)</f>
        <v>315906.64</v>
      </c>
      <c r="G510" s="66">
        <f t="shared" si="11"/>
        <v>0.999896499119103</v>
      </c>
      <c r="H510" s="62"/>
      <c r="I510" s="62"/>
      <c r="J510" s="62"/>
    </row>
    <row r="511" spans="1:10" s="112" customFormat="1" ht="38.25">
      <c r="A511" s="309" t="s">
        <v>115</v>
      </c>
      <c r="B511" s="310"/>
      <c r="C511" s="311"/>
      <c r="D511" s="54" t="s">
        <v>213</v>
      </c>
      <c r="E511" s="65">
        <v>103131.56</v>
      </c>
      <c r="F511" s="65">
        <v>103131.56</v>
      </c>
      <c r="G511" s="66">
        <f t="shared" si="11"/>
        <v>1</v>
      </c>
      <c r="H511" s="62"/>
      <c r="I511" s="62"/>
      <c r="J511" s="62"/>
    </row>
    <row r="512" spans="1:10" s="112" customFormat="1" ht="25.5">
      <c r="A512" s="315"/>
      <c r="B512" s="316"/>
      <c r="C512" s="317"/>
      <c r="D512" s="54" t="s">
        <v>214</v>
      </c>
      <c r="E512" s="65">
        <v>73128.84</v>
      </c>
      <c r="F512" s="65">
        <v>73128.84</v>
      </c>
      <c r="G512" s="66">
        <f t="shared" si="11"/>
        <v>1</v>
      </c>
      <c r="H512" s="62"/>
      <c r="I512" s="62"/>
      <c r="J512" s="62"/>
    </row>
    <row r="513" spans="1:10" s="112" customFormat="1" ht="89.25">
      <c r="A513" s="315"/>
      <c r="B513" s="316"/>
      <c r="C513" s="317"/>
      <c r="D513" s="54" t="s">
        <v>285</v>
      </c>
      <c r="E513" s="65">
        <v>134558.6</v>
      </c>
      <c r="F513" s="65">
        <v>134525.9</v>
      </c>
      <c r="G513" s="66">
        <f t="shared" si="11"/>
        <v>0.9997569832028572</v>
      </c>
      <c r="H513" s="62"/>
      <c r="I513" s="62"/>
      <c r="J513" s="62"/>
    </row>
    <row r="514" spans="1:10" s="112" customFormat="1" ht="63.75">
      <c r="A514" s="318"/>
      <c r="B514" s="319"/>
      <c r="C514" s="320"/>
      <c r="D514" s="54" t="s">
        <v>286</v>
      </c>
      <c r="E514" s="65">
        <v>5120.34</v>
      </c>
      <c r="F514" s="65">
        <v>5120.34</v>
      </c>
      <c r="G514" s="66">
        <f t="shared" si="11"/>
        <v>1</v>
      </c>
      <c r="H514" s="62"/>
      <c r="I514" s="62"/>
      <c r="J514" s="62"/>
    </row>
    <row r="515" spans="1:10" ht="12.75">
      <c r="A515" s="10"/>
      <c r="B515" s="10"/>
      <c r="C515" s="10"/>
      <c r="D515" s="11"/>
      <c r="E515" s="16"/>
      <c r="F515" s="16"/>
      <c r="G515" s="14"/>
      <c r="H515" s="129"/>
      <c r="I515" s="129"/>
      <c r="J515" s="129"/>
    </row>
    <row r="516" spans="1:10" s="114" customFormat="1" ht="12.75">
      <c r="A516" s="76" t="s">
        <v>38</v>
      </c>
      <c r="B516" s="76">
        <v>854</v>
      </c>
      <c r="C516" s="76"/>
      <c r="D516" s="90" t="s">
        <v>13</v>
      </c>
      <c r="E516" s="107">
        <f>E518+E541+E545+E550</f>
        <v>345751.58</v>
      </c>
      <c r="F516" s="107">
        <f>SUM(F518,F541,F545,F550)</f>
        <v>316298.66</v>
      </c>
      <c r="G516" s="93">
        <f>F516/E516</f>
        <v>0.9148147927480186</v>
      </c>
      <c r="H516" s="235"/>
      <c r="I516" s="235"/>
      <c r="J516" s="235"/>
    </row>
    <row r="517" spans="1:10" ht="12.75">
      <c r="A517" s="25"/>
      <c r="B517" s="25"/>
      <c r="C517" s="10"/>
      <c r="D517" s="11"/>
      <c r="E517" s="16"/>
      <c r="F517" s="16"/>
      <c r="G517" s="14"/>
      <c r="H517" s="129"/>
      <c r="I517" s="129"/>
      <c r="J517" s="129"/>
    </row>
    <row r="518" spans="1:10" s="133" customFormat="1" ht="12.75">
      <c r="A518" s="57"/>
      <c r="B518" s="57"/>
      <c r="C518" s="57">
        <v>85401</v>
      </c>
      <c r="D518" s="51" t="s">
        <v>96</v>
      </c>
      <c r="E518" s="49">
        <f>SUM(E526,E531,E536,)</f>
        <v>251638</v>
      </c>
      <c r="F518" s="49">
        <f>SUM(F526,F531,F536)</f>
        <v>226239.09999999998</v>
      </c>
      <c r="G518" s="68">
        <f>F518/E518</f>
        <v>0.8990657213934301</v>
      </c>
      <c r="H518" s="243"/>
      <c r="I518" s="243"/>
      <c r="J518" s="244"/>
    </row>
    <row r="519" spans="1:10" ht="12.75">
      <c r="A519" s="69"/>
      <c r="B519" s="69"/>
      <c r="C519" s="69"/>
      <c r="D519" s="224"/>
      <c r="E519" s="71"/>
      <c r="F519" s="71"/>
      <c r="G519" s="61"/>
      <c r="H519" s="62"/>
      <c r="I519" s="62"/>
      <c r="J519" s="129"/>
    </row>
    <row r="520" spans="1:10" ht="12.75">
      <c r="A520" s="100"/>
      <c r="B520" s="100"/>
      <c r="C520" s="100"/>
      <c r="D520" s="99" t="s">
        <v>24</v>
      </c>
      <c r="E520" s="101">
        <f>SUM(E521:E522)</f>
        <v>251638</v>
      </c>
      <c r="F520" s="101">
        <f>SUM(F521:F522)</f>
        <v>226239.09999999998</v>
      </c>
      <c r="G520" s="61">
        <f>F520/E520</f>
        <v>0.8990657213934301</v>
      </c>
      <c r="H520" s="221"/>
      <c r="I520" s="221"/>
      <c r="J520" s="129"/>
    </row>
    <row r="521" spans="1:10" ht="25.5">
      <c r="A521" s="257" t="s">
        <v>115</v>
      </c>
      <c r="B521" s="258"/>
      <c r="C521" s="259"/>
      <c r="D521" s="99" t="s">
        <v>65</v>
      </c>
      <c r="E521" s="101">
        <v>216394</v>
      </c>
      <c r="F521" s="101">
        <v>197509.61</v>
      </c>
      <c r="G521" s="61">
        <f>F521/E521</f>
        <v>0.9127314528129246</v>
      </c>
      <c r="H521" s="221"/>
      <c r="I521" s="221"/>
      <c r="J521" s="129"/>
    </row>
    <row r="522" spans="1:10" ht="12.75">
      <c r="A522" s="249"/>
      <c r="B522" s="250"/>
      <c r="C522" s="251"/>
      <c r="D522" s="99" t="s">
        <v>151</v>
      </c>
      <c r="E522" s="101">
        <v>35244</v>
      </c>
      <c r="F522" s="101">
        <v>28729.49</v>
      </c>
      <c r="G522" s="61">
        <f>F522/E522</f>
        <v>0.8151597435024401</v>
      </c>
      <c r="H522" s="221"/>
      <c r="I522" s="221"/>
      <c r="J522" s="129"/>
    </row>
    <row r="523" spans="1:10" ht="12.75">
      <c r="A523" s="100"/>
      <c r="B523" s="100"/>
      <c r="C523" s="100"/>
      <c r="D523" s="99"/>
      <c r="E523" s="101"/>
      <c r="F523" s="101"/>
      <c r="G523" s="66"/>
      <c r="H523" s="129"/>
      <c r="I523" s="129"/>
      <c r="J523" s="129"/>
    </row>
    <row r="524" spans="1:10" ht="25.5">
      <c r="A524" s="100"/>
      <c r="B524" s="100"/>
      <c r="C524" s="100"/>
      <c r="D524" s="103" t="s">
        <v>152</v>
      </c>
      <c r="E524" s="154"/>
      <c r="F524" s="154"/>
      <c r="G524" s="66"/>
      <c r="H524" s="129"/>
      <c r="I524" s="129"/>
      <c r="J524" s="129"/>
    </row>
    <row r="525" spans="1:10" ht="12.75">
      <c r="A525" s="100"/>
      <c r="B525" s="100"/>
      <c r="C525" s="100"/>
      <c r="D525" s="99"/>
      <c r="E525" s="101"/>
      <c r="F525" s="101"/>
      <c r="G525" s="66"/>
      <c r="H525" s="129"/>
      <c r="I525" s="129"/>
      <c r="J525" s="129"/>
    </row>
    <row r="526" spans="1:10" s="183" customFormat="1" ht="25.5">
      <c r="A526" s="179"/>
      <c r="B526" s="179"/>
      <c r="C526" s="180"/>
      <c r="D526" s="181" t="s">
        <v>123</v>
      </c>
      <c r="E526" s="182">
        <f>E527</f>
        <v>24042</v>
      </c>
      <c r="F526" s="182">
        <f>F527</f>
        <v>12335.09</v>
      </c>
      <c r="G526" s="176">
        <f>F526/E526</f>
        <v>0.5130642209466767</v>
      </c>
      <c r="H526" s="239"/>
      <c r="I526" s="239"/>
      <c r="J526" s="239"/>
    </row>
    <row r="527" spans="1:10" s="112" customFormat="1" ht="12.75">
      <c r="A527" s="102"/>
      <c r="B527" s="102"/>
      <c r="C527" s="152"/>
      <c r="D527" s="153" t="s">
        <v>24</v>
      </c>
      <c r="E527" s="154">
        <f>E528+E529</f>
        <v>24042</v>
      </c>
      <c r="F527" s="154">
        <f>F528+F529</f>
        <v>12335.09</v>
      </c>
      <c r="G527" s="66">
        <f>F527/E527</f>
        <v>0.5130642209466767</v>
      </c>
      <c r="H527" s="62"/>
      <c r="I527" s="62"/>
      <c r="J527" s="62"/>
    </row>
    <row r="528" spans="1:10" s="112" customFormat="1" ht="25.5">
      <c r="A528" s="274" t="s">
        <v>115</v>
      </c>
      <c r="B528" s="275"/>
      <c r="C528" s="276"/>
      <c r="D528" s="99" t="s">
        <v>52</v>
      </c>
      <c r="E528" s="101">
        <v>19497</v>
      </c>
      <c r="F528" s="101">
        <v>10231.5</v>
      </c>
      <c r="G528" s="66">
        <f>F528/E528</f>
        <v>0.5247730420064626</v>
      </c>
      <c r="H528" s="62"/>
      <c r="I528" s="62"/>
      <c r="J528" s="62"/>
    </row>
    <row r="529" spans="1:10" s="112" customFormat="1" ht="12.75">
      <c r="A529" s="255"/>
      <c r="B529" s="256"/>
      <c r="C529" s="248"/>
      <c r="D529" s="99" t="s">
        <v>28</v>
      </c>
      <c r="E529" s="101">
        <v>4545</v>
      </c>
      <c r="F529" s="101">
        <v>2103.59</v>
      </c>
      <c r="G529" s="66">
        <f>F529/E529</f>
        <v>0.46283608360836087</v>
      </c>
      <c r="H529" s="62"/>
      <c r="I529" s="62"/>
      <c r="J529" s="62"/>
    </row>
    <row r="530" spans="1:10" s="112" customFormat="1" ht="12.75">
      <c r="A530" s="102"/>
      <c r="B530" s="102"/>
      <c r="C530" s="152"/>
      <c r="D530" s="153"/>
      <c r="E530" s="154"/>
      <c r="F530" s="154"/>
      <c r="G530" s="66"/>
      <c r="H530" s="62"/>
      <c r="I530" s="62"/>
      <c r="J530" s="62"/>
    </row>
    <row r="531" spans="1:10" s="183" customFormat="1" ht="12.75">
      <c r="A531" s="179"/>
      <c r="B531" s="179"/>
      <c r="C531" s="180"/>
      <c r="D531" s="181" t="s">
        <v>92</v>
      </c>
      <c r="E531" s="190">
        <f>E532</f>
        <v>88765</v>
      </c>
      <c r="F531" s="190">
        <f>F532</f>
        <v>79526.76999999999</v>
      </c>
      <c r="G531" s="176">
        <f>F531/E531</f>
        <v>0.8959248577705176</v>
      </c>
      <c r="H531" s="239"/>
      <c r="I531" s="239"/>
      <c r="J531" s="239"/>
    </row>
    <row r="532" spans="1:10" s="112" customFormat="1" ht="12.75">
      <c r="A532" s="102"/>
      <c r="B532" s="102"/>
      <c r="C532" s="152"/>
      <c r="D532" s="153" t="s">
        <v>24</v>
      </c>
      <c r="E532" s="154">
        <f>E533+E534</f>
        <v>88765</v>
      </c>
      <c r="F532" s="154">
        <f>F533+F534</f>
        <v>79526.76999999999</v>
      </c>
      <c r="G532" s="66">
        <f>F532/E532</f>
        <v>0.8959248577705176</v>
      </c>
      <c r="H532" s="62"/>
      <c r="I532" s="62"/>
      <c r="J532" s="62"/>
    </row>
    <row r="533" spans="1:10" s="112" customFormat="1" ht="25.5">
      <c r="A533" s="274" t="s">
        <v>115</v>
      </c>
      <c r="B533" s="275"/>
      <c r="C533" s="276"/>
      <c r="D533" s="99" t="s">
        <v>52</v>
      </c>
      <c r="E533" s="101">
        <v>71647</v>
      </c>
      <c r="F533" s="101">
        <v>65647.81</v>
      </c>
      <c r="G533" s="66">
        <f>F533/E533</f>
        <v>0.9162673943082055</v>
      </c>
      <c r="H533" s="62"/>
      <c r="I533" s="62"/>
      <c r="J533" s="62"/>
    </row>
    <row r="534" spans="1:10" s="112" customFormat="1" ht="12.75">
      <c r="A534" s="255"/>
      <c r="B534" s="256"/>
      <c r="C534" s="248"/>
      <c r="D534" s="99" t="s">
        <v>28</v>
      </c>
      <c r="E534" s="101">
        <v>17118</v>
      </c>
      <c r="F534" s="101">
        <v>13878.96</v>
      </c>
      <c r="G534" s="66">
        <f>F534/E534</f>
        <v>0.8107816333683842</v>
      </c>
      <c r="H534" s="62"/>
      <c r="I534" s="62"/>
      <c r="J534" s="62"/>
    </row>
    <row r="535" spans="1:10" ht="12.75">
      <c r="A535" s="136"/>
      <c r="B535" s="136"/>
      <c r="C535" s="136"/>
      <c r="D535" s="11"/>
      <c r="E535" s="16"/>
      <c r="F535" s="16"/>
      <c r="G535" s="14"/>
      <c r="H535" s="129"/>
      <c r="I535" s="129"/>
      <c r="J535" s="129"/>
    </row>
    <row r="536" spans="1:10" s="183" customFormat="1" ht="25.5">
      <c r="A536" s="179"/>
      <c r="B536" s="179"/>
      <c r="C536" s="180"/>
      <c r="D536" s="181" t="s">
        <v>93</v>
      </c>
      <c r="E536" s="182">
        <f>E537</f>
        <v>138831</v>
      </c>
      <c r="F536" s="182">
        <f>F537</f>
        <v>134377.24</v>
      </c>
      <c r="G536" s="176">
        <f>F536/E536</f>
        <v>0.9679195568713039</v>
      </c>
      <c r="H536" s="239"/>
      <c r="I536" s="239"/>
      <c r="J536" s="239"/>
    </row>
    <row r="537" spans="1:10" s="112" customFormat="1" ht="12.75">
      <c r="A537" s="102"/>
      <c r="B537" s="102"/>
      <c r="C537" s="152"/>
      <c r="D537" s="153" t="s">
        <v>24</v>
      </c>
      <c r="E537" s="154">
        <f>E538+E539</f>
        <v>138831</v>
      </c>
      <c r="F537" s="154">
        <f>F538+F539</f>
        <v>134377.24</v>
      </c>
      <c r="G537" s="66">
        <f>F537/E537</f>
        <v>0.9679195568713039</v>
      </c>
      <c r="H537" s="62"/>
      <c r="I537" s="62"/>
      <c r="J537" s="62"/>
    </row>
    <row r="538" spans="1:10" s="112" customFormat="1" ht="25.5">
      <c r="A538" s="274" t="s">
        <v>115</v>
      </c>
      <c r="B538" s="275"/>
      <c r="C538" s="276"/>
      <c r="D538" s="99" t="s">
        <v>52</v>
      </c>
      <c r="E538" s="101">
        <v>125250</v>
      </c>
      <c r="F538" s="101">
        <v>121630.3</v>
      </c>
      <c r="G538" s="66">
        <f>F538/E538</f>
        <v>0.9711001996007984</v>
      </c>
      <c r="H538" s="62"/>
      <c r="I538" s="62"/>
      <c r="J538" s="62"/>
    </row>
    <row r="539" spans="1:10" s="112" customFormat="1" ht="12.75">
      <c r="A539" s="255"/>
      <c r="B539" s="256"/>
      <c r="C539" s="248"/>
      <c r="D539" s="99" t="s">
        <v>28</v>
      </c>
      <c r="E539" s="101">
        <v>13581</v>
      </c>
      <c r="F539" s="101">
        <v>12746.94</v>
      </c>
      <c r="G539" s="66">
        <f>F539/E539</f>
        <v>0.938586260216479</v>
      </c>
      <c r="H539" s="62"/>
      <c r="I539" s="62"/>
      <c r="J539" s="62"/>
    </row>
    <row r="540" spans="1:10" ht="12.75">
      <c r="A540" s="136"/>
      <c r="B540" s="136"/>
      <c r="C540" s="136"/>
      <c r="D540" s="11"/>
      <c r="E540" s="16"/>
      <c r="F540" s="16"/>
      <c r="G540" s="14"/>
      <c r="H540" s="129"/>
      <c r="I540" s="129"/>
      <c r="J540" s="129"/>
    </row>
    <row r="541" spans="1:10" s="116" customFormat="1" ht="38.25">
      <c r="A541" s="191"/>
      <c r="B541" s="191"/>
      <c r="C541" s="192" t="s">
        <v>126</v>
      </c>
      <c r="D541" s="105" t="s">
        <v>130</v>
      </c>
      <c r="E541" s="75">
        <f>E542</f>
        <v>6710</v>
      </c>
      <c r="F541" s="75">
        <f>F542</f>
        <v>6710</v>
      </c>
      <c r="G541" s="74">
        <f>F541/E541</f>
        <v>1</v>
      </c>
      <c r="H541" s="62"/>
      <c r="I541" s="62"/>
      <c r="J541" s="62"/>
    </row>
    <row r="542" spans="1:10" s="112" customFormat="1" ht="12.75">
      <c r="A542" s="186"/>
      <c r="B542" s="186"/>
      <c r="C542" s="186"/>
      <c r="D542" s="99" t="s">
        <v>24</v>
      </c>
      <c r="E542" s="101">
        <f>E543</f>
        <v>6710</v>
      </c>
      <c r="F542" s="101">
        <f>F543</f>
        <v>6710</v>
      </c>
      <c r="G542" s="66">
        <f>F542/E542</f>
        <v>1</v>
      </c>
      <c r="H542" s="62"/>
      <c r="I542" s="62"/>
      <c r="J542" s="62"/>
    </row>
    <row r="543" spans="1:10" s="112" customFormat="1" ht="12.75">
      <c r="A543" s="321" t="s">
        <v>115</v>
      </c>
      <c r="B543" s="322"/>
      <c r="C543" s="323"/>
      <c r="D543" s="99" t="s">
        <v>54</v>
      </c>
      <c r="E543" s="101">
        <v>6710</v>
      </c>
      <c r="F543" s="101">
        <v>6710</v>
      </c>
      <c r="G543" s="66">
        <f>F543/E543</f>
        <v>1</v>
      </c>
      <c r="H543" s="62"/>
      <c r="I543" s="62"/>
      <c r="J543" s="62"/>
    </row>
    <row r="544" spans="1:10" s="112" customFormat="1" ht="12.75">
      <c r="A544" s="186"/>
      <c r="B544" s="186"/>
      <c r="C544" s="186"/>
      <c r="D544" s="99"/>
      <c r="E544" s="101"/>
      <c r="F544" s="101"/>
      <c r="G544" s="66"/>
      <c r="H544" s="62"/>
      <c r="I544" s="62"/>
      <c r="J544" s="62"/>
    </row>
    <row r="545" spans="1:10" s="116" customFormat="1" ht="12.75">
      <c r="A545" s="225"/>
      <c r="B545" s="225"/>
      <c r="C545" s="57" t="s">
        <v>117</v>
      </c>
      <c r="D545" s="51" t="s">
        <v>118</v>
      </c>
      <c r="E545" s="75">
        <f>E546</f>
        <v>85456.58</v>
      </c>
      <c r="F545" s="75">
        <f>F546</f>
        <v>82519.56000000001</v>
      </c>
      <c r="G545" s="74">
        <f>F545/E545</f>
        <v>0.9656314352856153</v>
      </c>
      <c r="H545" s="62"/>
      <c r="I545" s="62"/>
      <c r="J545" s="62"/>
    </row>
    <row r="546" spans="1:10" s="112" customFormat="1" ht="12.75">
      <c r="A546" s="100"/>
      <c r="B546" s="100"/>
      <c r="C546" s="100"/>
      <c r="D546" s="99" t="s">
        <v>24</v>
      </c>
      <c r="E546" s="101">
        <f>SUM(E547:E548)</f>
        <v>85456.58</v>
      </c>
      <c r="F546" s="101">
        <f>SUM(F547:F548)</f>
        <v>82519.56000000001</v>
      </c>
      <c r="G546" s="61">
        <f>F546/E546</f>
        <v>0.9656314352856153</v>
      </c>
      <c r="H546" s="62"/>
      <c r="I546" s="62"/>
      <c r="J546" s="62"/>
    </row>
    <row r="547" spans="1:10" s="112" customFormat="1" ht="12.75">
      <c r="A547" s="309" t="s">
        <v>115</v>
      </c>
      <c r="B547" s="310"/>
      <c r="C547" s="311"/>
      <c r="D547" s="54" t="s">
        <v>281</v>
      </c>
      <c r="E547" s="65">
        <v>1</v>
      </c>
      <c r="F547" s="65">
        <v>0.32</v>
      </c>
      <c r="G547" s="61">
        <f>F547/E547</f>
        <v>0.32</v>
      </c>
      <c r="H547" s="62"/>
      <c r="I547" s="62"/>
      <c r="J547" s="62"/>
    </row>
    <row r="548" spans="1:10" s="112" customFormat="1" ht="12.75">
      <c r="A548" s="249"/>
      <c r="B548" s="250"/>
      <c r="C548" s="251"/>
      <c r="D548" s="99" t="s">
        <v>28</v>
      </c>
      <c r="E548" s="101">
        <v>85455.58</v>
      </c>
      <c r="F548" s="101">
        <v>82519.24</v>
      </c>
      <c r="G548" s="61">
        <f>F548/E548</f>
        <v>0.9656389904556262</v>
      </c>
      <c r="H548" s="62"/>
      <c r="I548" s="62"/>
      <c r="J548" s="62"/>
    </row>
    <row r="549" spans="1:10" ht="12.75">
      <c r="A549" s="10"/>
      <c r="B549" s="10"/>
      <c r="C549" s="10"/>
      <c r="D549" s="11"/>
      <c r="E549" s="16"/>
      <c r="F549" s="16"/>
      <c r="G549" s="14"/>
      <c r="H549" s="129"/>
      <c r="I549" s="129"/>
      <c r="J549" s="129"/>
    </row>
    <row r="550" spans="1:10" s="113" customFormat="1" ht="25.5">
      <c r="A550" s="57"/>
      <c r="B550" s="57"/>
      <c r="C550" s="57">
        <v>85446</v>
      </c>
      <c r="D550" s="51" t="s">
        <v>53</v>
      </c>
      <c r="E550" s="49">
        <f>E551</f>
        <v>1947</v>
      </c>
      <c r="F550" s="49">
        <f>F551</f>
        <v>830</v>
      </c>
      <c r="G550" s="68">
        <f>F550/E550</f>
        <v>0.4262968669748331</v>
      </c>
      <c r="H550" s="239"/>
      <c r="I550" s="239"/>
      <c r="J550" s="239"/>
    </row>
    <row r="551" spans="1:10" s="112" customFormat="1" ht="12.75">
      <c r="A551" s="69"/>
      <c r="B551" s="69"/>
      <c r="C551" s="69"/>
      <c r="D551" s="70" t="s">
        <v>24</v>
      </c>
      <c r="E551" s="71">
        <f>E552</f>
        <v>1947</v>
      </c>
      <c r="F551" s="71">
        <f>F552</f>
        <v>830</v>
      </c>
      <c r="G551" s="66">
        <f>F551/E551</f>
        <v>0.4262968669748331</v>
      </c>
      <c r="H551" s="62"/>
      <c r="I551" s="62"/>
      <c r="J551" s="62"/>
    </row>
    <row r="552" spans="1:10" s="112" customFormat="1" ht="12.75" customHeight="1">
      <c r="A552" s="247" t="s">
        <v>115</v>
      </c>
      <c r="B552" s="280"/>
      <c r="C552" s="281"/>
      <c r="D552" s="99" t="s">
        <v>54</v>
      </c>
      <c r="E552" s="101">
        <f>SUM(E559,E563,E567)</f>
        <v>1947</v>
      </c>
      <c r="F552" s="101">
        <f>SUM(F559,F563,F567)</f>
        <v>830</v>
      </c>
      <c r="G552" s="66">
        <f>F552/E552</f>
        <v>0.4262968669748331</v>
      </c>
      <c r="H552" s="62"/>
      <c r="I552" s="62"/>
      <c r="J552" s="62"/>
    </row>
    <row r="553" spans="1:10" s="112" customFormat="1" ht="12.75">
      <c r="A553" s="100"/>
      <c r="B553" s="100"/>
      <c r="C553" s="100"/>
      <c r="D553" s="99"/>
      <c r="E553" s="101"/>
      <c r="F553" s="101"/>
      <c r="G553" s="66"/>
      <c r="H553" s="62"/>
      <c r="I553" s="62"/>
      <c r="J553" s="62"/>
    </row>
    <row r="554" spans="1:10" s="112" customFormat="1" ht="12.75">
      <c r="A554" s="100"/>
      <c r="B554" s="100"/>
      <c r="C554" s="100"/>
      <c r="D554" s="99"/>
      <c r="E554" s="101"/>
      <c r="F554" s="101"/>
      <c r="G554" s="66"/>
      <c r="H554" s="62"/>
      <c r="I554" s="62"/>
      <c r="J554" s="62"/>
    </row>
    <row r="555" spans="1:10" s="112" customFormat="1" ht="25.5">
      <c r="A555" s="100"/>
      <c r="B555" s="100"/>
      <c r="C555" s="100"/>
      <c r="D555" s="202" t="s">
        <v>253</v>
      </c>
      <c r="E555" s="101"/>
      <c r="F555" s="101"/>
      <c r="G555" s="66"/>
      <c r="H555" s="62"/>
      <c r="I555" s="62"/>
      <c r="J555" s="62"/>
    </row>
    <row r="556" spans="1:10" s="112" customFormat="1" ht="12.75">
      <c r="A556" s="100"/>
      <c r="B556" s="100"/>
      <c r="C556" s="100"/>
      <c r="D556" s="99"/>
      <c r="E556" s="101"/>
      <c r="F556" s="101"/>
      <c r="G556" s="66"/>
      <c r="H556" s="62"/>
      <c r="I556" s="62"/>
      <c r="J556" s="62"/>
    </row>
    <row r="557" spans="1:10" s="177" customFormat="1" ht="25.5">
      <c r="A557" s="173"/>
      <c r="B557" s="173"/>
      <c r="C557" s="173"/>
      <c r="D557" s="174" t="s">
        <v>252</v>
      </c>
      <c r="E557" s="175">
        <f>SUM(E558)</f>
        <v>967</v>
      </c>
      <c r="F557" s="175">
        <f>SUM(F558)</f>
        <v>0</v>
      </c>
      <c r="G557" s="176">
        <f>F557/E557</f>
        <v>0</v>
      </c>
      <c r="H557" s="236"/>
      <c r="I557" s="236"/>
      <c r="J557" s="236"/>
    </row>
    <row r="558" spans="1:10" s="112" customFormat="1" ht="12.75">
      <c r="A558" s="100"/>
      <c r="B558" s="100"/>
      <c r="C558" s="100"/>
      <c r="D558" s="99" t="s">
        <v>24</v>
      </c>
      <c r="E558" s="101">
        <f>SUM(E559)</f>
        <v>967</v>
      </c>
      <c r="F558" s="101">
        <f>SUM(F559)</f>
        <v>0</v>
      </c>
      <c r="G558" s="66">
        <f>F558/E558</f>
        <v>0</v>
      </c>
      <c r="H558" s="62"/>
      <c r="I558" s="62"/>
      <c r="J558" s="62"/>
    </row>
    <row r="559" spans="1:10" s="112" customFormat="1" ht="12.75">
      <c r="A559" s="100"/>
      <c r="B559" s="100"/>
      <c r="C559" s="100"/>
      <c r="D559" s="99" t="s">
        <v>54</v>
      </c>
      <c r="E559" s="101">
        <v>967</v>
      </c>
      <c r="F559" s="101">
        <v>0</v>
      </c>
      <c r="G559" s="66">
        <f>F559/E559</f>
        <v>0</v>
      </c>
      <c r="H559" s="62"/>
      <c r="I559" s="62"/>
      <c r="J559" s="62"/>
    </row>
    <row r="560" spans="1:10" ht="12.75">
      <c r="A560" s="10"/>
      <c r="B560" s="10"/>
      <c r="C560" s="10"/>
      <c r="D560" s="11"/>
      <c r="E560" s="16"/>
      <c r="F560" s="16"/>
      <c r="G560" s="14"/>
      <c r="H560" s="129"/>
      <c r="I560" s="129"/>
      <c r="J560" s="129"/>
    </row>
    <row r="561" spans="1:10" s="177" customFormat="1" ht="25.5">
      <c r="A561" s="173"/>
      <c r="B561" s="173"/>
      <c r="C561" s="173"/>
      <c r="D561" s="174" t="s">
        <v>256</v>
      </c>
      <c r="E561" s="175">
        <f>SUM(E562)</f>
        <v>830</v>
      </c>
      <c r="F561" s="175">
        <f>SUM(F562)</f>
        <v>830</v>
      </c>
      <c r="G561" s="176">
        <f>F561/E561</f>
        <v>1</v>
      </c>
      <c r="H561" s="236"/>
      <c r="I561" s="236"/>
      <c r="J561" s="236"/>
    </row>
    <row r="562" spans="1:10" s="112" customFormat="1" ht="12.75">
      <c r="A562" s="100"/>
      <c r="B562" s="100"/>
      <c r="C562" s="100"/>
      <c r="D562" s="99" t="s">
        <v>24</v>
      </c>
      <c r="E562" s="101">
        <f>SUM(E563)</f>
        <v>830</v>
      </c>
      <c r="F562" s="101">
        <f>SUM(F563)</f>
        <v>830</v>
      </c>
      <c r="G562" s="66">
        <f>F562/E562</f>
        <v>1</v>
      </c>
      <c r="H562" s="62"/>
      <c r="I562" s="62"/>
      <c r="J562" s="62"/>
    </row>
    <row r="563" spans="1:10" s="112" customFormat="1" ht="12.75">
      <c r="A563" s="100"/>
      <c r="B563" s="100"/>
      <c r="C563" s="100"/>
      <c r="D563" s="99" t="s">
        <v>54</v>
      </c>
      <c r="E563" s="101">
        <v>830</v>
      </c>
      <c r="F563" s="101">
        <v>830</v>
      </c>
      <c r="G563" s="66">
        <f>F563/E563</f>
        <v>1</v>
      </c>
      <c r="H563" s="62"/>
      <c r="I563" s="62"/>
      <c r="J563" s="62"/>
    </row>
    <row r="564" spans="1:10" ht="12.75">
      <c r="A564" s="10"/>
      <c r="B564" s="10"/>
      <c r="C564" s="10"/>
      <c r="D564" s="11"/>
      <c r="E564" s="16"/>
      <c r="F564" s="16"/>
      <c r="G564" s="14"/>
      <c r="H564" s="129"/>
      <c r="I564" s="129"/>
      <c r="J564" s="129"/>
    </row>
    <row r="565" spans="1:10" s="177" customFormat="1" ht="25.5">
      <c r="A565" s="173"/>
      <c r="B565" s="173"/>
      <c r="C565" s="173"/>
      <c r="D565" s="174" t="s">
        <v>260</v>
      </c>
      <c r="E565" s="175">
        <f>SUM(E566)</f>
        <v>150</v>
      </c>
      <c r="F565" s="175">
        <f>SUM(F566)</f>
        <v>0</v>
      </c>
      <c r="G565" s="176">
        <f>F565/E565</f>
        <v>0</v>
      </c>
      <c r="H565" s="236"/>
      <c r="I565" s="236"/>
      <c r="J565" s="236"/>
    </row>
    <row r="566" spans="1:10" s="112" customFormat="1" ht="12.75">
      <c r="A566" s="100"/>
      <c r="B566" s="100"/>
      <c r="C566" s="100"/>
      <c r="D566" s="99" t="s">
        <v>24</v>
      </c>
      <c r="E566" s="101">
        <f>SUM(E567)</f>
        <v>150</v>
      </c>
      <c r="F566" s="101">
        <f>SUM(F567)</f>
        <v>0</v>
      </c>
      <c r="G566" s="66">
        <f>F566/E566</f>
        <v>0</v>
      </c>
      <c r="H566" s="62"/>
      <c r="I566" s="62"/>
      <c r="J566" s="62"/>
    </row>
    <row r="567" spans="1:10" s="112" customFormat="1" ht="12.75">
      <c r="A567" s="100"/>
      <c r="B567" s="100"/>
      <c r="C567" s="100"/>
      <c r="D567" s="99" t="s">
        <v>54</v>
      </c>
      <c r="E567" s="101">
        <v>150</v>
      </c>
      <c r="F567" s="101">
        <v>0</v>
      </c>
      <c r="G567" s="66">
        <f>F567/E567</f>
        <v>0</v>
      </c>
      <c r="H567" s="62"/>
      <c r="I567" s="62"/>
      <c r="J567" s="62"/>
    </row>
    <row r="568" spans="1:10" ht="12.75">
      <c r="A568" s="10"/>
      <c r="B568" s="10"/>
      <c r="C568" s="10"/>
      <c r="D568" s="11"/>
      <c r="E568" s="16"/>
      <c r="F568" s="16"/>
      <c r="G568" s="14"/>
      <c r="H568" s="129"/>
      <c r="I568" s="129"/>
      <c r="J568" s="129"/>
    </row>
    <row r="569" spans="1:10" s="114" customFormat="1" ht="25.5">
      <c r="A569" s="76" t="s">
        <v>211</v>
      </c>
      <c r="B569" s="76">
        <v>900</v>
      </c>
      <c r="C569" s="76"/>
      <c r="D569" s="90" t="s">
        <v>15</v>
      </c>
      <c r="E569" s="107">
        <f>SUM(E571,E575,E585,E594,E603,E607)</f>
        <v>3956321.4000000004</v>
      </c>
      <c r="F569" s="107">
        <f>SUM(F571,F575,F585,F594,F603,F607)</f>
        <v>2002156.8499999996</v>
      </c>
      <c r="G569" s="93">
        <f>F569/E569</f>
        <v>0.5060652681048611</v>
      </c>
      <c r="H569" s="235"/>
      <c r="I569" s="235"/>
      <c r="J569" s="235"/>
    </row>
    <row r="570" spans="1:10" ht="12.75">
      <c r="A570" s="10"/>
      <c r="B570" s="10"/>
      <c r="C570" s="10"/>
      <c r="D570" s="11"/>
      <c r="E570" s="16"/>
      <c r="F570" s="16"/>
      <c r="G570" s="14"/>
      <c r="H570" s="129"/>
      <c r="I570" s="129"/>
      <c r="J570" s="129"/>
    </row>
    <row r="571" spans="1:10" s="3" customFormat="1" ht="25.5">
      <c r="A571" s="104"/>
      <c r="B571" s="104"/>
      <c r="C571" s="104">
        <v>90001</v>
      </c>
      <c r="D571" s="105" t="s">
        <v>169</v>
      </c>
      <c r="E571" s="75">
        <f>SUM(E572)</f>
        <v>2387371.43</v>
      </c>
      <c r="F571" s="75">
        <f>SUM(F572,)</f>
        <v>453420.14</v>
      </c>
      <c r="G571" s="68">
        <f>F571/E571</f>
        <v>0.18992442244313865</v>
      </c>
      <c r="H571" s="236"/>
      <c r="I571" s="236"/>
      <c r="J571" s="236"/>
    </row>
    <row r="572" spans="1:10" s="112" customFormat="1" ht="12.75">
      <c r="A572" s="100"/>
      <c r="B572" s="100"/>
      <c r="C572" s="100"/>
      <c r="D572" s="99" t="s">
        <v>41</v>
      </c>
      <c r="E572" s="101">
        <f>SUM(E573)</f>
        <v>2387371.43</v>
      </c>
      <c r="F572" s="101">
        <f>SUM(F573)</f>
        <v>453420.14</v>
      </c>
      <c r="G572" s="66">
        <f>F572/E572</f>
        <v>0.18992442244313865</v>
      </c>
      <c r="H572" s="62"/>
      <c r="I572" s="62"/>
      <c r="J572" s="62"/>
    </row>
    <row r="573" spans="1:10" s="112" customFormat="1" ht="61.5" customHeight="1">
      <c r="A573" s="312" t="s">
        <v>115</v>
      </c>
      <c r="B573" s="313"/>
      <c r="C573" s="314"/>
      <c r="D573" s="99" t="s">
        <v>208</v>
      </c>
      <c r="E573" s="101">
        <v>2387371.43</v>
      </c>
      <c r="F573" s="101">
        <v>453420.14</v>
      </c>
      <c r="G573" s="66">
        <f>F573/E573</f>
        <v>0.18992442244313865</v>
      </c>
      <c r="H573" s="62"/>
      <c r="I573" s="62"/>
      <c r="J573" s="62"/>
    </row>
    <row r="574" spans="1:10" ht="14.25" customHeight="1">
      <c r="A574" s="10"/>
      <c r="B574" s="10"/>
      <c r="C574" s="10"/>
      <c r="D574" s="11"/>
      <c r="E574" s="16"/>
      <c r="F574" s="16"/>
      <c r="G574" s="14"/>
      <c r="H574" s="129"/>
      <c r="I574" s="129"/>
      <c r="J574" s="129"/>
    </row>
    <row r="575" spans="1:10" s="113" customFormat="1" ht="12.75">
      <c r="A575" s="57"/>
      <c r="B575" s="57"/>
      <c r="C575" s="57">
        <v>90003</v>
      </c>
      <c r="D575" s="51" t="s">
        <v>39</v>
      </c>
      <c r="E575" s="49">
        <f>SUM(E576,E581)</f>
        <v>665320.99</v>
      </c>
      <c r="F575" s="49">
        <f>SUM(F576,F581)</f>
        <v>664225.99</v>
      </c>
      <c r="G575" s="68">
        <f>F575/E575</f>
        <v>0.9983541778833702</v>
      </c>
      <c r="H575" s="239"/>
      <c r="I575" s="239"/>
      <c r="J575" s="239"/>
    </row>
    <row r="576" spans="1:10" s="112" customFormat="1" ht="12.75">
      <c r="A576" s="69"/>
      <c r="B576" s="69"/>
      <c r="C576" s="69"/>
      <c r="D576" s="70" t="s">
        <v>24</v>
      </c>
      <c r="E576" s="71">
        <f>SUM(E577:E579)</f>
        <v>201382.99</v>
      </c>
      <c r="F576" s="71">
        <f>SUM(F577:F579)</f>
        <v>201378.99</v>
      </c>
      <c r="G576" s="66">
        <f>F576/E576</f>
        <v>0.9999801373492369</v>
      </c>
      <c r="H576" s="62"/>
      <c r="I576" s="62"/>
      <c r="J576" s="62"/>
    </row>
    <row r="577" spans="1:10" s="112" customFormat="1" ht="52.5" customHeight="1">
      <c r="A577" s="282" t="s">
        <v>115</v>
      </c>
      <c r="B577" s="283"/>
      <c r="C577" s="284"/>
      <c r="D577" s="99" t="s">
        <v>287</v>
      </c>
      <c r="E577" s="101">
        <v>180000</v>
      </c>
      <c r="F577" s="101">
        <v>180000</v>
      </c>
      <c r="G577" s="66">
        <f>F577/E577</f>
        <v>1</v>
      </c>
      <c r="H577" s="62"/>
      <c r="I577" s="62"/>
      <c r="J577" s="62"/>
    </row>
    <row r="578" spans="1:10" s="112" customFormat="1" ht="25.5">
      <c r="A578" s="288"/>
      <c r="B578" s="289"/>
      <c r="C578" s="290"/>
      <c r="D578" s="99" t="s">
        <v>170</v>
      </c>
      <c r="E578" s="101">
        <v>19585</v>
      </c>
      <c r="F578" s="101">
        <v>19581</v>
      </c>
      <c r="G578" s="66">
        <f>F578/E578</f>
        <v>0.9997957620628032</v>
      </c>
      <c r="H578" s="62"/>
      <c r="I578" s="62"/>
      <c r="J578" s="62"/>
    </row>
    <row r="579" spans="1:10" s="112" customFormat="1" ht="25.5">
      <c r="A579" s="285"/>
      <c r="B579" s="286"/>
      <c r="C579" s="287"/>
      <c r="D579" s="99" t="s">
        <v>209</v>
      </c>
      <c r="E579" s="101">
        <v>1797.99</v>
      </c>
      <c r="F579" s="101">
        <v>1797.99</v>
      </c>
      <c r="G579" s="66">
        <f>F579/E579</f>
        <v>1</v>
      </c>
      <c r="H579" s="62"/>
      <c r="I579" s="62"/>
      <c r="J579" s="62"/>
    </row>
    <row r="580" spans="1:10" s="112" customFormat="1" ht="12.75">
      <c r="A580" s="111"/>
      <c r="B580" s="111"/>
      <c r="C580" s="111"/>
      <c r="D580" s="99"/>
      <c r="E580" s="101"/>
      <c r="F580" s="101"/>
      <c r="G580" s="66"/>
      <c r="H580" s="62"/>
      <c r="I580" s="62"/>
      <c r="J580" s="62"/>
    </row>
    <row r="581" spans="1:10" s="112" customFormat="1" ht="12.75">
      <c r="A581" s="111"/>
      <c r="B581" s="111"/>
      <c r="C581" s="111"/>
      <c r="D581" s="99" t="s">
        <v>41</v>
      </c>
      <c r="E581" s="101">
        <f>SUM(E582:E583)</f>
        <v>463938</v>
      </c>
      <c r="F581" s="101">
        <f>SUM(F582:F583)</f>
        <v>462847</v>
      </c>
      <c r="G581" s="66">
        <f>F581/E581</f>
        <v>0.997648392673159</v>
      </c>
      <c r="H581" s="62"/>
      <c r="I581" s="62"/>
      <c r="J581" s="62"/>
    </row>
    <row r="582" spans="1:10" s="112" customFormat="1" ht="63.75">
      <c r="A582" s="282" t="s">
        <v>115</v>
      </c>
      <c r="B582" s="283"/>
      <c r="C582" s="284"/>
      <c r="D582" s="99" t="s">
        <v>299</v>
      </c>
      <c r="E582" s="101">
        <v>455138</v>
      </c>
      <c r="F582" s="101">
        <v>455138</v>
      </c>
      <c r="G582" s="66">
        <f>F582/E582</f>
        <v>1</v>
      </c>
      <c r="H582" s="62"/>
      <c r="I582" s="62"/>
      <c r="J582" s="62"/>
    </row>
    <row r="583" spans="1:10" s="112" customFormat="1" ht="63.75">
      <c r="A583" s="285"/>
      <c r="B583" s="286"/>
      <c r="C583" s="287"/>
      <c r="D583" s="99" t="s">
        <v>288</v>
      </c>
      <c r="E583" s="101">
        <v>8800</v>
      </c>
      <c r="F583" s="101">
        <v>7709</v>
      </c>
      <c r="G583" s="66">
        <f>F583/E583</f>
        <v>0.8760227272727272</v>
      </c>
      <c r="H583" s="62"/>
      <c r="I583" s="62"/>
      <c r="J583" s="62"/>
    </row>
    <row r="584" spans="1:10" ht="12.75">
      <c r="A584" s="15"/>
      <c r="B584" s="15"/>
      <c r="C584" s="15"/>
      <c r="D584" s="11"/>
      <c r="E584" s="16"/>
      <c r="F584" s="16"/>
      <c r="G584" s="14"/>
      <c r="H584" s="129"/>
      <c r="I584" s="129"/>
      <c r="J584" s="129"/>
    </row>
    <row r="585" spans="1:10" s="113" customFormat="1" ht="25.5">
      <c r="A585" s="57"/>
      <c r="B585" s="57"/>
      <c r="C585" s="57">
        <v>90004</v>
      </c>
      <c r="D585" s="51" t="s">
        <v>57</v>
      </c>
      <c r="E585" s="49">
        <f>SUM(E586,E591)</f>
        <v>142662.47</v>
      </c>
      <c r="F585" s="49">
        <f>SUM(F586,F591)</f>
        <v>142096.9</v>
      </c>
      <c r="G585" s="68">
        <f>F585/E585</f>
        <v>0.9960356076829455</v>
      </c>
      <c r="H585" s="239"/>
      <c r="I585" s="239"/>
      <c r="J585" s="239"/>
    </row>
    <row r="586" spans="1:10" s="112" customFormat="1" ht="12.75">
      <c r="A586" s="69"/>
      <c r="B586" s="69"/>
      <c r="C586" s="69"/>
      <c r="D586" s="70" t="s">
        <v>24</v>
      </c>
      <c r="E586" s="71">
        <f>SUM(E587:E589)</f>
        <v>132662.47</v>
      </c>
      <c r="F586" s="71">
        <f>SUM(F587:F589)</f>
        <v>132662.47</v>
      </c>
      <c r="G586" s="66">
        <f>F586/E586</f>
        <v>1</v>
      </c>
      <c r="H586" s="62"/>
      <c r="I586" s="62"/>
      <c r="J586" s="62"/>
    </row>
    <row r="587" spans="1:10" s="112" customFormat="1" ht="65.25" customHeight="1">
      <c r="A587" s="282" t="s">
        <v>115</v>
      </c>
      <c r="B587" s="283"/>
      <c r="C587" s="284"/>
      <c r="D587" s="99" t="s">
        <v>290</v>
      </c>
      <c r="E587" s="101">
        <v>110000</v>
      </c>
      <c r="F587" s="101">
        <v>110000</v>
      </c>
      <c r="G587" s="66">
        <f>F587/E587</f>
        <v>1</v>
      </c>
      <c r="H587" s="62"/>
      <c r="I587" s="62"/>
      <c r="J587" s="62"/>
    </row>
    <row r="588" spans="1:10" s="112" customFormat="1" ht="38.25">
      <c r="A588" s="288"/>
      <c r="B588" s="289"/>
      <c r="C588" s="290"/>
      <c r="D588" s="99" t="s">
        <v>171</v>
      </c>
      <c r="E588" s="101">
        <v>15000</v>
      </c>
      <c r="F588" s="101">
        <v>15000</v>
      </c>
      <c r="G588" s="66">
        <f>F588/E588</f>
        <v>1</v>
      </c>
      <c r="H588" s="62"/>
      <c r="I588" s="62"/>
      <c r="J588" s="62"/>
    </row>
    <row r="589" spans="1:10" s="112" customFormat="1" ht="38.25">
      <c r="A589" s="288"/>
      <c r="B589" s="289"/>
      <c r="C589" s="290"/>
      <c r="D589" s="187" t="s">
        <v>175</v>
      </c>
      <c r="E589" s="101">
        <v>7662.47</v>
      </c>
      <c r="F589" s="101">
        <v>7662.47</v>
      </c>
      <c r="G589" s="66">
        <f>F589/E589</f>
        <v>1</v>
      </c>
      <c r="H589" s="62"/>
      <c r="I589" s="62"/>
      <c r="J589" s="62"/>
    </row>
    <row r="590" spans="1:10" ht="15" customHeight="1">
      <c r="A590" s="15"/>
      <c r="B590" s="15"/>
      <c r="C590" s="15"/>
      <c r="D590" s="11"/>
      <c r="E590" s="16"/>
      <c r="F590" s="16"/>
      <c r="G590" s="14"/>
      <c r="H590" s="129"/>
      <c r="I590" s="129"/>
      <c r="J590" s="129"/>
    </row>
    <row r="591" spans="1:10" s="112" customFormat="1" ht="15" customHeight="1">
      <c r="A591" s="231"/>
      <c r="B591" s="231"/>
      <c r="C591" s="231"/>
      <c r="D591" s="54" t="s">
        <v>64</v>
      </c>
      <c r="E591" s="65">
        <f>SUM(E592)</f>
        <v>10000</v>
      </c>
      <c r="F591" s="65">
        <f>SUM(F592)</f>
        <v>9434.43</v>
      </c>
      <c r="G591" s="66">
        <f>E591/E591</f>
        <v>1</v>
      </c>
      <c r="H591" s="62"/>
      <c r="I591" s="62"/>
      <c r="J591" s="62"/>
    </row>
    <row r="592" spans="1:10" s="112" customFormat="1" ht="51">
      <c r="A592" s="247" t="s">
        <v>115</v>
      </c>
      <c r="B592" s="280"/>
      <c r="C592" s="281"/>
      <c r="D592" s="99" t="s">
        <v>289</v>
      </c>
      <c r="E592" s="101">
        <v>10000</v>
      </c>
      <c r="F592" s="101">
        <v>9434.43</v>
      </c>
      <c r="G592" s="66">
        <f>F592/E592</f>
        <v>0.943443</v>
      </c>
      <c r="H592" s="62"/>
      <c r="I592" s="62"/>
      <c r="J592" s="62"/>
    </row>
    <row r="593" spans="1:10" s="112" customFormat="1" ht="15" customHeight="1">
      <c r="A593" s="111"/>
      <c r="B593" s="111"/>
      <c r="C593" s="111"/>
      <c r="D593" s="99"/>
      <c r="E593" s="101"/>
      <c r="F593" s="101"/>
      <c r="G593" s="66"/>
      <c r="H593" s="62"/>
      <c r="I593" s="62"/>
      <c r="J593" s="62"/>
    </row>
    <row r="594" spans="1:10" s="113" customFormat="1" ht="12.75">
      <c r="A594" s="57"/>
      <c r="B594" s="57"/>
      <c r="C594" s="57">
        <v>90015</v>
      </c>
      <c r="D594" s="51" t="s">
        <v>40</v>
      </c>
      <c r="E594" s="49">
        <f>SUM(E595,E600)</f>
        <v>664200</v>
      </c>
      <c r="F594" s="49">
        <f>SUM(F595,F600)</f>
        <v>648932.9</v>
      </c>
      <c r="G594" s="68">
        <f>F594/E594</f>
        <v>0.977014302920807</v>
      </c>
      <c r="H594" s="239"/>
      <c r="I594" s="239"/>
      <c r="J594" s="239"/>
    </row>
    <row r="595" spans="1:10" s="112" customFormat="1" ht="12.75">
      <c r="A595" s="69"/>
      <c r="B595" s="69"/>
      <c r="C595" s="69"/>
      <c r="D595" s="70" t="s">
        <v>24</v>
      </c>
      <c r="E595" s="71">
        <f>SUM(E596:E598)</f>
        <v>638000</v>
      </c>
      <c r="F595" s="71">
        <f>SUM(F596:F598)</f>
        <v>624049.14</v>
      </c>
      <c r="G595" s="66">
        <f>F595/E595</f>
        <v>0.9781334482758621</v>
      </c>
      <c r="H595" s="62"/>
      <c r="I595" s="62"/>
      <c r="J595" s="62"/>
    </row>
    <row r="596" spans="1:10" s="112" customFormat="1" ht="25.5">
      <c r="A596" s="282" t="s">
        <v>115</v>
      </c>
      <c r="B596" s="283"/>
      <c r="C596" s="284"/>
      <c r="D596" s="99" t="s">
        <v>52</v>
      </c>
      <c r="E596" s="101">
        <v>3000</v>
      </c>
      <c r="F596" s="101">
        <v>3000</v>
      </c>
      <c r="G596" s="66">
        <f>F596/E596</f>
        <v>1</v>
      </c>
      <c r="H596" s="245"/>
      <c r="I596" s="62"/>
      <c r="J596" s="62"/>
    </row>
    <row r="597" spans="1:10" s="112" customFormat="1" ht="18" customHeight="1">
      <c r="A597" s="288"/>
      <c r="B597" s="289"/>
      <c r="C597" s="290"/>
      <c r="D597" s="99" t="s">
        <v>292</v>
      </c>
      <c r="E597" s="101">
        <v>480000</v>
      </c>
      <c r="F597" s="101">
        <v>479473.08</v>
      </c>
      <c r="G597" s="66">
        <f>F597/E597</f>
        <v>0.99890225</v>
      </c>
      <c r="H597" s="62"/>
      <c r="I597" s="62"/>
      <c r="J597" s="62"/>
    </row>
    <row r="598" spans="1:10" s="112" customFormat="1" ht="12.75">
      <c r="A598" s="285"/>
      <c r="B598" s="286"/>
      <c r="C598" s="287"/>
      <c r="D598" s="99" t="s">
        <v>293</v>
      </c>
      <c r="E598" s="101">
        <v>155000</v>
      </c>
      <c r="F598" s="101">
        <v>141576.06</v>
      </c>
      <c r="G598" s="66">
        <f>F598/E598</f>
        <v>0.9133939354838709</v>
      </c>
      <c r="H598" s="62"/>
      <c r="I598" s="62"/>
      <c r="J598" s="62"/>
    </row>
    <row r="599" spans="1:10" s="112" customFormat="1" ht="12.75">
      <c r="A599" s="100"/>
      <c r="B599" s="100"/>
      <c r="C599" s="100"/>
      <c r="D599" s="99"/>
      <c r="E599" s="101"/>
      <c r="F599" s="101"/>
      <c r="G599" s="66"/>
      <c r="H599" s="62"/>
      <c r="I599" s="62"/>
      <c r="J599" s="62"/>
    </row>
    <row r="600" spans="1:10" s="112" customFormat="1" ht="12.75">
      <c r="A600" s="100"/>
      <c r="B600" s="100"/>
      <c r="C600" s="100"/>
      <c r="D600" s="99" t="s">
        <v>41</v>
      </c>
      <c r="E600" s="101">
        <f>SUM(E601)</f>
        <v>26200</v>
      </c>
      <c r="F600" s="101">
        <f>SUM(F601)</f>
        <v>24883.76</v>
      </c>
      <c r="G600" s="66">
        <f>F600/E600</f>
        <v>0.9497618320610687</v>
      </c>
      <c r="H600" s="62"/>
      <c r="I600" s="62"/>
      <c r="J600" s="62"/>
    </row>
    <row r="601" spans="1:10" s="112" customFormat="1" ht="51">
      <c r="A601" s="312" t="s">
        <v>115</v>
      </c>
      <c r="B601" s="313"/>
      <c r="C601" s="314"/>
      <c r="D601" s="99" t="s">
        <v>291</v>
      </c>
      <c r="E601" s="101">
        <v>26200</v>
      </c>
      <c r="F601" s="101">
        <v>24883.76</v>
      </c>
      <c r="G601" s="66">
        <f>F601/E601</f>
        <v>0.9497618320610687</v>
      </c>
      <c r="H601" s="62"/>
      <c r="I601" s="62"/>
      <c r="J601" s="62"/>
    </row>
    <row r="602" spans="1:10" s="112" customFormat="1" ht="12.75">
      <c r="A602" s="100"/>
      <c r="B602" s="100"/>
      <c r="C602" s="100"/>
      <c r="D602" s="99"/>
      <c r="E602" s="101"/>
      <c r="F602" s="101"/>
      <c r="G602" s="66"/>
      <c r="H602" s="62"/>
      <c r="I602" s="62"/>
      <c r="J602" s="62"/>
    </row>
    <row r="603" spans="1:10" s="113" customFormat="1" ht="38.25">
      <c r="A603" s="232"/>
      <c r="B603" s="155"/>
      <c r="C603" s="155" t="s">
        <v>138</v>
      </c>
      <c r="D603" s="105" t="s">
        <v>154</v>
      </c>
      <c r="E603" s="75">
        <f>E604</f>
        <v>1963</v>
      </c>
      <c r="F603" s="75">
        <f>F604</f>
        <v>0</v>
      </c>
      <c r="G603" s="68">
        <f>F603/E603</f>
        <v>0</v>
      </c>
      <c r="H603" s="239"/>
      <c r="I603" s="239"/>
      <c r="J603" s="239"/>
    </row>
    <row r="604" spans="1:10" s="112" customFormat="1" ht="12.75">
      <c r="A604" s="233"/>
      <c r="B604" s="233"/>
      <c r="C604" s="233"/>
      <c r="D604" s="70" t="s">
        <v>20</v>
      </c>
      <c r="E604" s="71">
        <f>E605</f>
        <v>1963</v>
      </c>
      <c r="F604" s="71">
        <f>F605</f>
        <v>0</v>
      </c>
      <c r="G604" s="66">
        <f>F603/E603</f>
        <v>0</v>
      </c>
      <c r="H604" s="62"/>
      <c r="I604" s="62"/>
      <c r="J604" s="62"/>
    </row>
    <row r="605" spans="1:10" s="112" customFormat="1" ht="12.75">
      <c r="A605" s="247" t="s">
        <v>115</v>
      </c>
      <c r="B605" s="280"/>
      <c r="C605" s="281"/>
      <c r="D605" s="99" t="s">
        <v>54</v>
      </c>
      <c r="E605" s="101">
        <v>1963</v>
      </c>
      <c r="F605" s="101">
        <v>0</v>
      </c>
      <c r="G605" s="66">
        <f>F605/E605</f>
        <v>0</v>
      </c>
      <c r="H605" s="62"/>
      <c r="I605" s="62"/>
      <c r="J605" s="62"/>
    </row>
    <row r="606" spans="1:10" s="112" customFormat="1" ht="12.75">
      <c r="A606" s="100"/>
      <c r="B606" s="100"/>
      <c r="C606" s="100"/>
      <c r="D606" s="99"/>
      <c r="E606" s="101"/>
      <c r="F606" s="101"/>
      <c r="G606" s="66"/>
      <c r="H606" s="62"/>
      <c r="I606" s="62"/>
      <c r="J606" s="62"/>
    </row>
    <row r="607" spans="1:10" s="113" customFormat="1" ht="12.75">
      <c r="A607" s="57"/>
      <c r="B607" s="57"/>
      <c r="C607" s="57">
        <v>90095</v>
      </c>
      <c r="D607" s="51" t="s">
        <v>22</v>
      </c>
      <c r="E607" s="49">
        <f>SUM(E608,E615)</f>
        <v>94803.51000000001</v>
      </c>
      <c r="F607" s="49">
        <f>SUM(F608,F615)</f>
        <v>93480.92</v>
      </c>
      <c r="G607" s="68">
        <f aca="true" t="shared" si="12" ref="G607:G613">F607/E607</f>
        <v>0.9860491452267958</v>
      </c>
      <c r="H607" s="239"/>
      <c r="I607" s="239"/>
      <c r="J607" s="239"/>
    </row>
    <row r="608" spans="1:10" s="112" customFormat="1" ht="12.75">
      <c r="A608" s="69"/>
      <c r="B608" s="69"/>
      <c r="C608" s="69"/>
      <c r="D608" s="70" t="s">
        <v>24</v>
      </c>
      <c r="E608" s="71">
        <f>SUM(E609:E613)</f>
        <v>61003.51</v>
      </c>
      <c r="F608" s="71">
        <f>SUM(F609:F613)</f>
        <v>59737.47</v>
      </c>
      <c r="G608" s="66">
        <f t="shared" si="12"/>
        <v>0.9792464400818903</v>
      </c>
      <c r="H608" s="62"/>
      <c r="I608" s="62"/>
      <c r="J608" s="62"/>
    </row>
    <row r="609" spans="1:10" s="112" customFormat="1" ht="39.75">
      <c r="A609" s="282" t="s">
        <v>115</v>
      </c>
      <c r="B609" s="283"/>
      <c r="C609" s="284"/>
      <c r="D609" s="99" t="s">
        <v>295</v>
      </c>
      <c r="E609" s="101">
        <v>6000</v>
      </c>
      <c r="F609" s="101">
        <v>6000</v>
      </c>
      <c r="G609" s="66">
        <f t="shared" si="12"/>
        <v>1</v>
      </c>
      <c r="H609" s="62"/>
      <c r="I609" s="62"/>
      <c r="J609" s="62"/>
    </row>
    <row r="610" spans="1:10" s="112" customFormat="1" ht="51">
      <c r="A610" s="288"/>
      <c r="B610" s="289"/>
      <c r="C610" s="290"/>
      <c r="D610" s="99" t="s">
        <v>296</v>
      </c>
      <c r="E610" s="101">
        <v>38000</v>
      </c>
      <c r="F610" s="101">
        <v>38000</v>
      </c>
      <c r="G610" s="66">
        <f t="shared" si="12"/>
        <v>1</v>
      </c>
      <c r="H610" s="62"/>
      <c r="I610" s="62"/>
      <c r="J610" s="62"/>
    </row>
    <row r="611" spans="1:10" s="112" customFormat="1" ht="38.25">
      <c r="A611" s="288"/>
      <c r="B611" s="289"/>
      <c r="C611" s="290"/>
      <c r="D611" s="99" t="s">
        <v>294</v>
      </c>
      <c r="E611" s="101">
        <v>8000</v>
      </c>
      <c r="F611" s="101">
        <v>7982.46</v>
      </c>
      <c r="G611" s="66">
        <f t="shared" si="12"/>
        <v>0.9978075</v>
      </c>
      <c r="H611" s="62"/>
      <c r="I611" s="62"/>
      <c r="J611" s="62"/>
    </row>
    <row r="612" spans="1:10" s="112" customFormat="1" ht="25.5">
      <c r="A612" s="288"/>
      <c r="B612" s="289"/>
      <c r="C612" s="290"/>
      <c r="D612" s="99" t="s">
        <v>210</v>
      </c>
      <c r="E612" s="101">
        <v>3000</v>
      </c>
      <c r="F612" s="101">
        <v>1765.5</v>
      </c>
      <c r="G612" s="66">
        <f t="shared" si="12"/>
        <v>0.5885</v>
      </c>
      <c r="H612" s="62"/>
      <c r="I612" s="62"/>
      <c r="J612" s="62"/>
    </row>
    <row r="613" spans="1:10" s="112" customFormat="1" ht="34.5" customHeight="1">
      <c r="A613" s="288"/>
      <c r="B613" s="289"/>
      <c r="C613" s="290"/>
      <c r="D613" s="99" t="s">
        <v>175</v>
      </c>
      <c r="E613" s="101">
        <v>6003.51</v>
      </c>
      <c r="F613" s="101">
        <v>5989.51</v>
      </c>
      <c r="G613" s="66">
        <f t="shared" si="12"/>
        <v>0.9976680308686086</v>
      </c>
      <c r="H613" s="62"/>
      <c r="I613" s="62"/>
      <c r="J613" s="62"/>
    </row>
    <row r="614" spans="1:10" ht="12.75">
      <c r="A614" s="10"/>
      <c r="B614" s="10"/>
      <c r="C614" s="10"/>
      <c r="D614" s="11"/>
      <c r="E614" s="16"/>
      <c r="F614" s="16"/>
      <c r="G614" s="14"/>
      <c r="H614" s="129"/>
      <c r="I614" s="129"/>
      <c r="J614" s="129"/>
    </row>
    <row r="615" spans="1:10" s="112" customFormat="1" ht="12.75">
      <c r="A615" s="106"/>
      <c r="B615" s="106"/>
      <c r="C615" s="106"/>
      <c r="D615" s="54" t="s">
        <v>97</v>
      </c>
      <c r="E615" s="65">
        <f>SUM(E616:E617)</f>
        <v>33800</v>
      </c>
      <c r="F615" s="65">
        <f>SUM(F616:F617)</f>
        <v>33743.45</v>
      </c>
      <c r="G615" s="66">
        <f>F615/E615</f>
        <v>0.998326923076923</v>
      </c>
      <c r="H615" s="62"/>
      <c r="I615" s="62"/>
      <c r="J615" s="62"/>
    </row>
    <row r="616" spans="1:10" s="112" customFormat="1" ht="25.5" customHeight="1">
      <c r="A616" s="282" t="s">
        <v>115</v>
      </c>
      <c r="B616" s="283"/>
      <c r="C616" s="284"/>
      <c r="D616" s="99" t="s">
        <v>297</v>
      </c>
      <c r="E616" s="101">
        <v>3800</v>
      </c>
      <c r="F616" s="101">
        <v>3743.45</v>
      </c>
      <c r="G616" s="66">
        <f>F616/E616</f>
        <v>0.9851184210526315</v>
      </c>
      <c r="H616" s="62"/>
      <c r="I616" s="62"/>
      <c r="J616" s="62"/>
    </row>
    <row r="617" spans="1:10" s="112" customFormat="1" ht="51">
      <c r="A617" s="285"/>
      <c r="B617" s="286"/>
      <c r="C617" s="287"/>
      <c r="D617" s="99" t="s">
        <v>298</v>
      </c>
      <c r="E617" s="101">
        <v>30000</v>
      </c>
      <c r="F617" s="101">
        <v>30000</v>
      </c>
      <c r="G617" s="66">
        <f>F617/E617</f>
        <v>1</v>
      </c>
      <c r="H617" s="62"/>
      <c r="I617" s="62"/>
      <c r="J617" s="62"/>
    </row>
    <row r="618" spans="1:10" s="112" customFormat="1" ht="12.75">
      <c r="A618" s="100"/>
      <c r="B618" s="100"/>
      <c r="C618" s="100"/>
      <c r="D618" s="99"/>
      <c r="E618" s="101"/>
      <c r="F618" s="101"/>
      <c r="G618" s="66"/>
      <c r="H618" s="62"/>
      <c r="I618" s="62"/>
      <c r="J618" s="62"/>
    </row>
    <row r="619" spans="1:10" s="117" customFormat="1" ht="25.5">
      <c r="A619" s="76" t="s">
        <v>43</v>
      </c>
      <c r="B619" s="76">
        <v>921</v>
      </c>
      <c r="C619" s="76"/>
      <c r="D619" s="90" t="s">
        <v>45</v>
      </c>
      <c r="E619" s="107">
        <f>SUM(E621,E626,E630)</f>
        <v>1274354.13</v>
      </c>
      <c r="F619" s="107">
        <f>SUM(F621,F626,F630)</f>
        <v>1274321.13</v>
      </c>
      <c r="G619" s="93">
        <f>F619/E619</f>
        <v>0.9999741045293273</v>
      </c>
      <c r="H619" s="240"/>
      <c r="I619" s="240"/>
      <c r="J619" s="240"/>
    </row>
    <row r="620" spans="1:10" ht="12.75">
      <c r="A620" s="10"/>
      <c r="B620" s="10"/>
      <c r="C620" s="10"/>
      <c r="D620" s="11"/>
      <c r="E620" s="16"/>
      <c r="F620" s="16"/>
      <c r="G620" s="14"/>
      <c r="H620" s="129"/>
      <c r="I620" s="129"/>
      <c r="J620" s="129"/>
    </row>
    <row r="621" spans="1:10" s="113" customFormat="1" ht="25.5">
      <c r="A621" s="57"/>
      <c r="B621" s="57"/>
      <c r="C621" s="57">
        <v>92109</v>
      </c>
      <c r="D621" s="51" t="s">
        <v>58</v>
      </c>
      <c r="E621" s="49">
        <f>SUM(E622)</f>
        <v>982683.25</v>
      </c>
      <c r="F621" s="49">
        <f>SUM(F622)</f>
        <v>982679.25</v>
      </c>
      <c r="G621" s="68">
        <f>F621/E621</f>
        <v>0.9999959295123836</v>
      </c>
      <c r="H621" s="239"/>
      <c r="I621" s="239"/>
      <c r="J621" s="239"/>
    </row>
    <row r="622" spans="1:10" s="112" customFormat="1" ht="12.75">
      <c r="A622" s="69"/>
      <c r="B622" s="69"/>
      <c r="C622" s="69"/>
      <c r="D622" s="70" t="s">
        <v>24</v>
      </c>
      <c r="E622" s="71">
        <f>E623+E624</f>
        <v>982683.25</v>
      </c>
      <c r="F622" s="71">
        <f>F623+F624</f>
        <v>982679.25</v>
      </c>
      <c r="G622" s="66">
        <f>F622/E622</f>
        <v>0.9999959295123836</v>
      </c>
      <c r="H622" s="62"/>
      <c r="I622" s="62"/>
      <c r="J622" s="62"/>
    </row>
    <row r="623" spans="1:10" s="112" customFormat="1" ht="25.5" customHeight="1">
      <c r="A623" s="282" t="s">
        <v>115</v>
      </c>
      <c r="B623" s="283"/>
      <c r="C623" s="284"/>
      <c r="D623" s="99" t="s">
        <v>94</v>
      </c>
      <c r="E623" s="101">
        <v>966200</v>
      </c>
      <c r="F623" s="101">
        <v>966200</v>
      </c>
      <c r="G623" s="66">
        <f>F623/E623</f>
        <v>1</v>
      </c>
      <c r="H623" s="62"/>
      <c r="I623" s="62"/>
      <c r="J623" s="62"/>
    </row>
    <row r="624" spans="1:10" s="112" customFormat="1" ht="30.75" customHeight="1">
      <c r="A624" s="285"/>
      <c r="B624" s="286"/>
      <c r="C624" s="287"/>
      <c r="D624" s="187" t="s">
        <v>212</v>
      </c>
      <c r="E624" s="101">
        <v>16483.25</v>
      </c>
      <c r="F624" s="101">
        <v>16479.25</v>
      </c>
      <c r="G624" s="66">
        <f>F624/E624</f>
        <v>0.9997573294101588</v>
      </c>
      <c r="H624" s="62"/>
      <c r="I624" s="62"/>
      <c r="J624" s="62"/>
    </row>
    <row r="625" spans="1:10" s="112" customFormat="1" ht="12.75">
      <c r="A625" s="111"/>
      <c r="B625" s="111"/>
      <c r="C625" s="111"/>
      <c r="D625" s="99"/>
      <c r="E625" s="101"/>
      <c r="F625" s="101"/>
      <c r="G625" s="66"/>
      <c r="H625" s="62"/>
      <c r="I625" s="62"/>
      <c r="J625" s="62"/>
    </row>
    <row r="626" spans="1:10" s="113" customFormat="1" ht="12.75">
      <c r="A626" s="57"/>
      <c r="B626" s="57"/>
      <c r="C626" s="57">
        <v>92116</v>
      </c>
      <c r="D626" s="51" t="s">
        <v>42</v>
      </c>
      <c r="E626" s="49">
        <f>E627</f>
        <v>240000</v>
      </c>
      <c r="F626" s="49">
        <f>F627</f>
        <v>240000</v>
      </c>
      <c r="G626" s="68">
        <f>F626/E626</f>
        <v>1</v>
      </c>
      <c r="H626" s="239"/>
      <c r="I626" s="239"/>
      <c r="J626" s="239"/>
    </row>
    <row r="627" spans="1:10" s="112" customFormat="1" ht="12.75">
      <c r="A627" s="69"/>
      <c r="B627" s="69"/>
      <c r="C627" s="69"/>
      <c r="D627" s="70" t="s">
        <v>20</v>
      </c>
      <c r="E627" s="71">
        <f>E628</f>
        <v>240000</v>
      </c>
      <c r="F627" s="71">
        <f>F628</f>
        <v>240000</v>
      </c>
      <c r="G627" s="66">
        <f>F627/E627</f>
        <v>1</v>
      </c>
      <c r="H627" s="62"/>
      <c r="I627" s="62"/>
      <c r="J627" s="62"/>
    </row>
    <row r="628" spans="1:10" s="112" customFormat="1" ht="25.5">
      <c r="A628" s="273" t="s">
        <v>115</v>
      </c>
      <c r="B628" s="273"/>
      <c r="C628" s="273"/>
      <c r="D628" s="99" t="s">
        <v>95</v>
      </c>
      <c r="E628" s="101">
        <v>240000</v>
      </c>
      <c r="F628" s="101">
        <v>240000</v>
      </c>
      <c r="G628" s="66">
        <f>F628/E628</f>
        <v>1</v>
      </c>
      <c r="H628" s="62"/>
      <c r="I628" s="62"/>
      <c r="J628" s="62"/>
    </row>
    <row r="629" spans="1:10" s="112" customFormat="1" ht="12.75">
      <c r="A629" s="100"/>
      <c r="B629" s="100"/>
      <c r="C629" s="100"/>
      <c r="D629" s="99"/>
      <c r="E629" s="101"/>
      <c r="F629" s="101"/>
      <c r="G629" s="66"/>
      <c r="H629" s="62"/>
      <c r="I629" s="62"/>
      <c r="J629" s="62"/>
    </row>
    <row r="630" spans="1:10" s="113" customFormat="1" ht="12.75">
      <c r="A630" s="57"/>
      <c r="B630" s="57"/>
      <c r="C630" s="57">
        <v>92195</v>
      </c>
      <c r="D630" s="51" t="s">
        <v>22</v>
      </c>
      <c r="E630" s="49">
        <f>SUM(E631,E636)</f>
        <v>51670.880000000005</v>
      </c>
      <c r="F630" s="49">
        <f>SUM(F631,F636)</f>
        <v>51641.880000000005</v>
      </c>
      <c r="G630" s="68">
        <f>F630/E630</f>
        <v>0.9994387554460075</v>
      </c>
      <c r="H630" s="239"/>
      <c r="I630" s="239"/>
      <c r="J630" s="239"/>
    </row>
    <row r="631" spans="1:10" s="112" customFormat="1" ht="12.75">
      <c r="A631" s="69"/>
      <c r="B631" s="69"/>
      <c r="C631" s="69"/>
      <c r="D631" s="70" t="s">
        <v>24</v>
      </c>
      <c r="E631" s="71">
        <f>SUM(E632:E634)</f>
        <v>17704.33</v>
      </c>
      <c r="F631" s="71">
        <f>SUM(F632:F634)</f>
        <v>17675.33</v>
      </c>
      <c r="G631" s="66">
        <f>F631/E631</f>
        <v>0.998361982633627</v>
      </c>
      <c r="H631" s="62"/>
      <c r="I631" s="62"/>
      <c r="J631" s="62"/>
    </row>
    <row r="632" spans="1:10" s="112" customFormat="1" ht="12.75" customHeight="1">
      <c r="A632" s="288" t="s">
        <v>115</v>
      </c>
      <c r="B632" s="289"/>
      <c r="C632" s="290"/>
      <c r="D632" s="99" t="s">
        <v>300</v>
      </c>
      <c r="E632" s="101">
        <v>15000</v>
      </c>
      <c r="F632" s="101">
        <v>14971</v>
      </c>
      <c r="G632" s="66">
        <f>F632/E632</f>
        <v>0.9980666666666667</v>
      </c>
      <c r="H632" s="62"/>
      <c r="I632" s="62"/>
      <c r="J632" s="62"/>
    </row>
    <row r="633" spans="1:10" s="112" customFormat="1" ht="63.75">
      <c r="A633" s="288"/>
      <c r="B633" s="289"/>
      <c r="C633" s="290"/>
      <c r="D633" s="99" t="s">
        <v>301</v>
      </c>
      <c r="E633" s="101">
        <v>149.85</v>
      </c>
      <c r="F633" s="101">
        <v>149.85</v>
      </c>
      <c r="G633" s="66">
        <f>F633/E633</f>
        <v>1</v>
      </c>
      <c r="H633" s="62"/>
      <c r="I633" s="62"/>
      <c r="J633" s="62"/>
    </row>
    <row r="634" spans="1:10" s="112" customFormat="1" ht="30.75" customHeight="1">
      <c r="A634" s="285"/>
      <c r="B634" s="286"/>
      <c r="C634" s="287"/>
      <c r="D634" s="99" t="s">
        <v>175</v>
      </c>
      <c r="E634" s="101">
        <v>2554.48</v>
      </c>
      <c r="F634" s="101">
        <v>2554.48</v>
      </c>
      <c r="G634" s="66">
        <f>F634/E634</f>
        <v>1</v>
      </c>
      <c r="H634" s="62"/>
      <c r="I634" s="62"/>
      <c r="J634" s="62"/>
    </row>
    <row r="635" spans="1:10" s="112" customFormat="1" ht="12.75">
      <c r="A635" s="100"/>
      <c r="B635" s="100"/>
      <c r="C635" s="100"/>
      <c r="D635" s="99"/>
      <c r="E635" s="101"/>
      <c r="F635" s="101"/>
      <c r="G635" s="66"/>
      <c r="H635" s="62"/>
      <c r="I635" s="62"/>
      <c r="J635" s="62"/>
    </row>
    <row r="636" spans="1:10" s="112" customFormat="1" ht="12.75">
      <c r="A636" s="100"/>
      <c r="B636" s="100"/>
      <c r="C636" s="100"/>
      <c r="D636" s="99" t="s">
        <v>41</v>
      </c>
      <c r="E636" s="101">
        <f>SUM(E637:E639)</f>
        <v>33966.55</v>
      </c>
      <c r="F636" s="101">
        <f>SUM(F637:F639)</f>
        <v>33966.55</v>
      </c>
      <c r="G636" s="66">
        <f>F636/E636</f>
        <v>1</v>
      </c>
      <c r="H636" s="62"/>
      <c r="I636" s="62"/>
      <c r="J636" s="62"/>
    </row>
    <row r="637" spans="1:10" s="112" customFormat="1" ht="51">
      <c r="A637" s="257" t="s">
        <v>115</v>
      </c>
      <c r="B637" s="258"/>
      <c r="C637" s="259"/>
      <c r="D637" s="99" t="s">
        <v>302</v>
      </c>
      <c r="E637" s="101">
        <v>17966.55</v>
      </c>
      <c r="F637" s="101">
        <v>17966.55</v>
      </c>
      <c r="G637" s="66">
        <f>F637/E637</f>
        <v>1</v>
      </c>
      <c r="H637" s="62"/>
      <c r="I637" s="62"/>
      <c r="J637" s="62"/>
    </row>
    <row r="638" spans="1:10" s="112" customFormat="1" ht="25.5">
      <c r="A638" s="260"/>
      <c r="B638" s="261"/>
      <c r="C638" s="262"/>
      <c r="D638" s="99" t="s">
        <v>303</v>
      </c>
      <c r="E638" s="101">
        <v>8000</v>
      </c>
      <c r="F638" s="101">
        <v>8000</v>
      </c>
      <c r="G638" s="66">
        <f>F638/E638</f>
        <v>1</v>
      </c>
      <c r="H638" s="62"/>
      <c r="I638" s="62"/>
      <c r="J638" s="62"/>
    </row>
    <row r="639" spans="1:10" s="112" customFormat="1" ht="12.75">
      <c r="A639" s="249"/>
      <c r="B639" s="250"/>
      <c r="C639" s="251"/>
      <c r="D639" s="99" t="s">
        <v>304</v>
      </c>
      <c r="E639" s="101">
        <v>8000</v>
      </c>
      <c r="F639" s="101">
        <v>8000</v>
      </c>
      <c r="G639" s="66">
        <f>F639/E639</f>
        <v>1</v>
      </c>
      <c r="H639" s="62"/>
      <c r="I639" s="62"/>
      <c r="J639" s="62"/>
    </row>
    <row r="640" spans="1:10" ht="12.75">
      <c r="A640" s="10"/>
      <c r="B640" s="10"/>
      <c r="C640" s="10"/>
      <c r="D640" s="11"/>
      <c r="E640" s="16"/>
      <c r="F640" s="16"/>
      <c r="G640" s="14"/>
      <c r="H640" s="129"/>
      <c r="I640" s="129"/>
      <c r="J640" s="129"/>
    </row>
    <row r="641" spans="1:10" s="117" customFormat="1" ht="38.25">
      <c r="A641" s="145" t="s">
        <v>308</v>
      </c>
      <c r="B641" s="145">
        <v>925</v>
      </c>
      <c r="C641" s="145"/>
      <c r="D641" s="146" t="s">
        <v>309</v>
      </c>
      <c r="E641" s="147">
        <f>SUM(E643)</f>
        <v>1000</v>
      </c>
      <c r="F641" s="147">
        <f>SUM(F643)</f>
        <v>1000</v>
      </c>
      <c r="G641" s="93">
        <f>F641/E641</f>
        <v>1</v>
      </c>
      <c r="H641" s="240"/>
      <c r="I641" s="240"/>
      <c r="J641" s="240"/>
    </row>
    <row r="642" spans="1:10" ht="12.75">
      <c r="A642" s="10"/>
      <c r="B642" s="10"/>
      <c r="C642" s="10"/>
      <c r="D642" s="11"/>
      <c r="E642" s="16"/>
      <c r="F642" s="16"/>
      <c r="G642" s="14"/>
      <c r="H642" s="129"/>
      <c r="I642" s="129"/>
      <c r="J642" s="129"/>
    </row>
    <row r="643" spans="1:10" s="3" customFormat="1" ht="12.75">
      <c r="A643" s="104"/>
      <c r="B643" s="104"/>
      <c r="C643" s="104">
        <v>92503</v>
      </c>
      <c r="D643" s="105" t="s">
        <v>310</v>
      </c>
      <c r="E643" s="75">
        <f>SUM(E644)</f>
        <v>1000</v>
      </c>
      <c r="F643" s="75">
        <f>SUM(F644)</f>
        <v>1000</v>
      </c>
      <c r="G643" s="68">
        <f>F643/E643</f>
        <v>1</v>
      </c>
      <c r="H643" s="236"/>
      <c r="I643" s="236"/>
      <c r="J643" s="236"/>
    </row>
    <row r="644" spans="1:10" s="112" customFormat="1" ht="12.75">
      <c r="A644" s="100"/>
      <c r="B644" s="100"/>
      <c r="C644" s="100"/>
      <c r="D644" s="99" t="s">
        <v>24</v>
      </c>
      <c r="E644" s="101">
        <f>SUM(E645)</f>
        <v>1000</v>
      </c>
      <c r="F644" s="101">
        <f>SUM(F645)</f>
        <v>1000</v>
      </c>
      <c r="G644" s="66">
        <f>F644/E644</f>
        <v>1</v>
      </c>
      <c r="H644" s="62"/>
      <c r="I644" s="62"/>
      <c r="J644" s="62"/>
    </row>
    <row r="645" spans="1:10" s="112" customFormat="1" ht="12.75">
      <c r="A645" s="312" t="s">
        <v>115</v>
      </c>
      <c r="B645" s="313"/>
      <c r="C645" s="314"/>
      <c r="D645" s="99" t="s">
        <v>54</v>
      </c>
      <c r="E645" s="101">
        <v>1000</v>
      </c>
      <c r="F645" s="101">
        <v>1000</v>
      </c>
      <c r="G645" s="66">
        <f>F645/E645</f>
        <v>1</v>
      </c>
      <c r="H645" s="62"/>
      <c r="I645" s="62"/>
      <c r="J645" s="62"/>
    </row>
    <row r="646" spans="1:10" s="112" customFormat="1" ht="12.75">
      <c r="A646" s="100"/>
      <c r="B646" s="100"/>
      <c r="C646" s="100"/>
      <c r="D646" s="99"/>
      <c r="E646" s="101"/>
      <c r="F646" s="101"/>
      <c r="G646" s="66"/>
      <c r="H646" s="62"/>
      <c r="I646" s="62"/>
      <c r="J646" s="62"/>
    </row>
    <row r="647" spans="1:10" s="114" customFormat="1" ht="12.75">
      <c r="A647" s="76" t="s">
        <v>155</v>
      </c>
      <c r="B647" s="76">
        <v>926</v>
      </c>
      <c r="C647" s="76"/>
      <c r="D647" s="90" t="s">
        <v>44</v>
      </c>
      <c r="E647" s="107">
        <f>SUM(E649,E656,E660)</f>
        <v>181257</v>
      </c>
      <c r="F647" s="107">
        <f>SUM(F649,F656,F660)</f>
        <v>173068.32</v>
      </c>
      <c r="G647" s="93">
        <f>F647/E647</f>
        <v>0.9548228206358927</v>
      </c>
      <c r="H647" s="235"/>
      <c r="I647" s="235"/>
      <c r="J647" s="235"/>
    </row>
    <row r="648" spans="1:10" ht="12.75">
      <c r="A648" s="10"/>
      <c r="B648" s="10"/>
      <c r="C648" s="10"/>
      <c r="D648" s="11"/>
      <c r="E648" s="16"/>
      <c r="F648" s="16"/>
      <c r="G648" s="14"/>
      <c r="H648" s="129"/>
      <c r="I648" s="129"/>
      <c r="J648" s="129"/>
    </row>
    <row r="649" spans="1:10" s="3" customFormat="1" ht="12.75">
      <c r="A649" s="104"/>
      <c r="B649" s="104"/>
      <c r="C649" s="104" t="s">
        <v>98</v>
      </c>
      <c r="D649" s="105" t="s">
        <v>99</v>
      </c>
      <c r="E649" s="75">
        <f>SUM(E650,E653)</f>
        <v>108257</v>
      </c>
      <c r="F649" s="75">
        <f>SUM(F650,F653)</f>
        <v>105830.12999999999</v>
      </c>
      <c r="G649" s="68">
        <f>F649/E649</f>
        <v>0.9775823272398089</v>
      </c>
      <c r="H649" s="236"/>
      <c r="I649" s="236"/>
      <c r="J649" s="236"/>
    </row>
    <row r="650" spans="1:10" s="112" customFormat="1" ht="12.75">
      <c r="A650" s="100"/>
      <c r="B650" s="100"/>
      <c r="C650" s="100"/>
      <c r="D650" s="99" t="s">
        <v>24</v>
      </c>
      <c r="E650" s="101">
        <f>SUM(E651:E651)</f>
        <v>30270</v>
      </c>
      <c r="F650" s="101">
        <f>SUM(F651:F651)</f>
        <v>27903.76</v>
      </c>
      <c r="G650" s="66">
        <f>F650/E650</f>
        <v>0.9218288734720845</v>
      </c>
      <c r="H650" s="62"/>
      <c r="I650" s="62"/>
      <c r="J650" s="62"/>
    </row>
    <row r="651" spans="1:10" s="112" customFormat="1" ht="12.75" customHeight="1">
      <c r="A651" s="288" t="s">
        <v>115</v>
      </c>
      <c r="B651" s="289"/>
      <c r="C651" s="290"/>
      <c r="D651" s="99" t="s">
        <v>54</v>
      </c>
      <c r="E651" s="101">
        <v>30270</v>
      </c>
      <c r="F651" s="101">
        <v>27903.76</v>
      </c>
      <c r="G651" s="66">
        <f>F651/E651</f>
        <v>0.9218288734720845</v>
      </c>
      <c r="H651" s="62"/>
      <c r="I651" s="62"/>
      <c r="J651" s="62"/>
    </row>
    <row r="652" spans="1:10" s="112" customFormat="1" ht="12.75">
      <c r="A652" s="100"/>
      <c r="B652" s="100"/>
      <c r="C652" s="100"/>
      <c r="D652" s="99"/>
      <c r="E652" s="101"/>
      <c r="F652" s="101"/>
      <c r="G652" s="66"/>
      <c r="H652" s="62"/>
      <c r="I652" s="62"/>
      <c r="J652" s="62"/>
    </row>
    <row r="653" spans="1:10" s="112" customFormat="1" ht="12.75">
      <c r="A653" s="100"/>
      <c r="B653" s="100"/>
      <c r="C653" s="100"/>
      <c r="D653" s="99" t="s">
        <v>41</v>
      </c>
      <c r="E653" s="101">
        <f>SUM(E654:E654)</f>
        <v>77987</v>
      </c>
      <c r="F653" s="101">
        <f>SUM(F654:F654)</f>
        <v>77926.37</v>
      </c>
      <c r="G653" s="66">
        <f>F653/E653</f>
        <v>0.9992225627348147</v>
      </c>
      <c r="H653" s="62"/>
      <c r="I653" s="62"/>
      <c r="J653" s="62"/>
    </row>
    <row r="654" spans="1:10" s="112" customFormat="1" ht="51">
      <c r="A654" s="257" t="s">
        <v>115</v>
      </c>
      <c r="B654" s="258"/>
      <c r="C654" s="259"/>
      <c r="D654" s="99" t="s">
        <v>316</v>
      </c>
      <c r="E654" s="101">
        <v>77987</v>
      </c>
      <c r="F654" s="101">
        <v>77926.37</v>
      </c>
      <c r="G654" s="66">
        <f>F654/E654</f>
        <v>0.9992225627348147</v>
      </c>
      <c r="H654" s="62"/>
      <c r="I654" s="62"/>
      <c r="J654" s="62"/>
    </row>
    <row r="655" spans="1:10" s="112" customFormat="1" ht="12.75">
      <c r="A655" s="157"/>
      <c r="B655" s="157"/>
      <c r="C655" s="157"/>
      <c r="D655" s="99"/>
      <c r="E655" s="101"/>
      <c r="F655" s="101"/>
      <c r="G655" s="66"/>
      <c r="H655" s="62"/>
      <c r="I655" s="62"/>
      <c r="J655" s="62"/>
    </row>
    <row r="656" spans="1:10" s="3" customFormat="1" ht="25.5">
      <c r="A656" s="234"/>
      <c r="B656" s="234"/>
      <c r="C656" s="234">
        <v>92605</v>
      </c>
      <c r="D656" s="105" t="s">
        <v>305</v>
      </c>
      <c r="E656" s="75">
        <f>SUM(E657)</f>
        <v>60000</v>
      </c>
      <c r="F656" s="75">
        <f>SUM(F657)</f>
        <v>60000</v>
      </c>
      <c r="G656" s="68">
        <f>F656/E656</f>
        <v>1</v>
      </c>
      <c r="H656" s="236"/>
      <c r="I656" s="236"/>
      <c r="J656" s="236"/>
    </row>
    <row r="657" spans="1:10" s="112" customFormat="1" ht="12.75">
      <c r="A657" s="157"/>
      <c r="B657" s="157"/>
      <c r="C657" s="157"/>
      <c r="D657" s="99" t="s">
        <v>24</v>
      </c>
      <c r="E657" s="101">
        <f>SUM(E658)</f>
        <v>60000</v>
      </c>
      <c r="F657" s="101">
        <f>SUM(F658)</f>
        <v>60000</v>
      </c>
      <c r="G657" s="66">
        <f>F657/E657</f>
        <v>1</v>
      </c>
      <c r="H657" s="62"/>
      <c r="I657" s="62"/>
      <c r="J657" s="62"/>
    </row>
    <row r="658" spans="1:10" s="112" customFormat="1" ht="38.25">
      <c r="A658" s="157"/>
      <c r="B658" s="157"/>
      <c r="C658" s="157"/>
      <c r="D658" s="99" t="s">
        <v>306</v>
      </c>
      <c r="E658" s="101">
        <v>60000</v>
      </c>
      <c r="F658" s="101">
        <v>60000</v>
      </c>
      <c r="G658" s="66">
        <f>F658/E658</f>
        <v>1</v>
      </c>
      <c r="H658" s="62"/>
      <c r="I658" s="62"/>
      <c r="J658" s="62"/>
    </row>
    <row r="659" spans="1:10" s="112" customFormat="1" ht="12.75">
      <c r="A659" s="100"/>
      <c r="B659" s="100"/>
      <c r="C659" s="100"/>
      <c r="D659" s="99"/>
      <c r="E659" s="101"/>
      <c r="F659" s="101"/>
      <c r="G659" s="66"/>
      <c r="H659" s="62"/>
      <c r="I659" s="62"/>
      <c r="J659" s="62"/>
    </row>
    <row r="660" spans="1:10" s="113" customFormat="1" ht="12.75">
      <c r="A660" s="57"/>
      <c r="B660" s="57"/>
      <c r="C660" s="57">
        <v>92695</v>
      </c>
      <c r="D660" s="51" t="s">
        <v>22</v>
      </c>
      <c r="E660" s="49">
        <f>SUM(E661,E665)</f>
        <v>13000</v>
      </c>
      <c r="F660" s="49">
        <f>SUM(F661,F665)</f>
        <v>7238.19</v>
      </c>
      <c r="G660" s="68">
        <f>F660/E660</f>
        <v>0.5567838461538461</v>
      </c>
      <c r="H660" s="239"/>
      <c r="I660" s="239"/>
      <c r="J660" s="239"/>
    </row>
    <row r="661" spans="1:10" s="112" customFormat="1" ht="12.75">
      <c r="A661" s="58"/>
      <c r="B661" s="58"/>
      <c r="C661" s="58"/>
      <c r="D661" s="52" t="s">
        <v>24</v>
      </c>
      <c r="E661" s="50">
        <f>SUM(E662:E663)</f>
        <v>7500</v>
      </c>
      <c r="F661" s="50">
        <f>SUM(F662:F663)</f>
        <v>7238.19</v>
      </c>
      <c r="G661" s="66">
        <f>F661/E661</f>
        <v>0.965092</v>
      </c>
      <c r="H661" s="62"/>
      <c r="I661" s="62"/>
      <c r="J661" s="62"/>
    </row>
    <row r="662" spans="1:10" s="112" customFormat="1" ht="25.5">
      <c r="A662" s="291" t="s">
        <v>115</v>
      </c>
      <c r="B662" s="292"/>
      <c r="C662" s="293"/>
      <c r="D662" s="52" t="s">
        <v>52</v>
      </c>
      <c r="E662" s="50">
        <v>100</v>
      </c>
      <c r="F662" s="50">
        <v>100</v>
      </c>
      <c r="G662" s="66">
        <f>F662/E662</f>
        <v>1</v>
      </c>
      <c r="H662" s="62"/>
      <c r="I662" s="62"/>
      <c r="J662" s="62"/>
    </row>
    <row r="663" spans="1:10" s="112" customFormat="1" ht="12.75" customHeight="1">
      <c r="A663" s="294"/>
      <c r="B663" s="295"/>
      <c r="C663" s="296"/>
      <c r="D663" s="52" t="s">
        <v>54</v>
      </c>
      <c r="E663" s="188">
        <v>7400</v>
      </c>
      <c r="F663" s="188">
        <v>7138.19</v>
      </c>
      <c r="G663" s="61">
        <f>F663/E663</f>
        <v>0.9646202702702702</v>
      </c>
      <c r="H663" s="62"/>
      <c r="I663" s="62"/>
      <c r="J663" s="62"/>
    </row>
    <row r="664" spans="1:10" s="112" customFormat="1" ht="12.75">
      <c r="A664" s="100"/>
      <c r="B664" s="100"/>
      <c r="C664" s="100"/>
      <c r="D664" s="99"/>
      <c r="E664" s="101"/>
      <c r="F664" s="101"/>
      <c r="G664" s="66"/>
      <c r="H664" s="62"/>
      <c r="I664" s="62"/>
      <c r="J664" s="62"/>
    </row>
    <row r="665" spans="1:10" s="112" customFormat="1" ht="12.75">
      <c r="A665" s="100"/>
      <c r="B665" s="100"/>
      <c r="C665" s="100"/>
      <c r="D665" s="99" t="s">
        <v>41</v>
      </c>
      <c r="E665" s="101">
        <f>SUM(E666)</f>
        <v>5500</v>
      </c>
      <c r="F665" s="101">
        <f>SUM(F666)</f>
        <v>0</v>
      </c>
      <c r="G665" s="66">
        <f>F665/E665</f>
        <v>0</v>
      </c>
      <c r="H665" s="62"/>
      <c r="I665" s="62"/>
      <c r="J665" s="62"/>
    </row>
    <row r="666" spans="1:10" s="112" customFormat="1" ht="25.5">
      <c r="A666" s="312" t="s">
        <v>115</v>
      </c>
      <c r="B666" s="313"/>
      <c r="C666" s="314"/>
      <c r="D666" s="99" t="s">
        <v>307</v>
      </c>
      <c r="E666" s="101">
        <v>5500</v>
      </c>
      <c r="F666" s="101">
        <v>0</v>
      </c>
      <c r="G666" s="66">
        <f>F666/E666</f>
        <v>0</v>
      </c>
      <c r="H666" s="62"/>
      <c r="I666" s="62"/>
      <c r="J666" s="62"/>
    </row>
    <row r="667" spans="1:10" s="112" customFormat="1" ht="12.75">
      <c r="A667" s="100"/>
      <c r="B667" s="100"/>
      <c r="C667" s="100"/>
      <c r="D667" s="99"/>
      <c r="E667" s="101"/>
      <c r="F667" s="101"/>
      <c r="G667" s="66"/>
      <c r="H667" s="62"/>
      <c r="I667" s="62"/>
      <c r="J667" s="62"/>
    </row>
    <row r="668" spans="1:10" s="114" customFormat="1" ht="12.75">
      <c r="A668" s="76"/>
      <c r="B668" s="76"/>
      <c r="C668" s="76"/>
      <c r="D668" s="90" t="s">
        <v>46</v>
      </c>
      <c r="E668" s="107">
        <f>SUM(E9,E30,E36,E80,E95,E111,E144,E155,E188,E196,E202,E210,E447,E472,E516,E569,E619,E641,E647)</f>
        <v>31438780.839999992</v>
      </c>
      <c r="F668" s="107">
        <f>SUM(F9,F30,F36,F80,F95,F111,F144,F155,F188,F196,F202,F210,F447,F472,F516,F569,F619,F641,F647)</f>
        <v>28294038.709999997</v>
      </c>
      <c r="G668" s="93">
        <f>F668/E668</f>
        <v>0.89997251655513</v>
      </c>
      <c r="H668" s="238"/>
      <c r="I668" s="235"/>
      <c r="J668" s="235"/>
    </row>
    <row r="669" spans="1:7" ht="12.75">
      <c r="A669" s="10"/>
      <c r="B669" s="10"/>
      <c r="C669" s="10"/>
      <c r="D669" s="11"/>
      <c r="E669" s="16"/>
      <c r="F669" s="16"/>
      <c r="G669" s="42"/>
    </row>
    <row r="670" spans="1:7" ht="12.75">
      <c r="A670" s="41"/>
      <c r="B670" s="41"/>
      <c r="C670" s="41"/>
      <c r="D670" s="41"/>
      <c r="G670" s="138"/>
    </row>
    <row r="671" spans="1:7" ht="12.75">
      <c r="A671" s="41"/>
      <c r="B671" s="41"/>
      <c r="C671" s="41"/>
      <c r="D671" s="139"/>
      <c r="G671" s="138"/>
    </row>
    <row r="672" spans="1:7" ht="12.75">
      <c r="A672" s="41"/>
      <c r="B672" s="41"/>
      <c r="C672" s="41"/>
      <c r="D672" s="139"/>
      <c r="G672" s="138"/>
    </row>
    <row r="673" spans="1:7" ht="12.75">
      <c r="A673" s="41"/>
      <c r="B673" s="41"/>
      <c r="C673" s="41"/>
      <c r="D673" s="41"/>
      <c r="G673" s="138"/>
    </row>
    <row r="674" spans="1:7" ht="12.75">
      <c r="A674" s="41"/>
      <c r="B674" s="41"/>
      <c r="C674" s="41"/>
      <c r="D674" s="41"/>
      <c r="G674" s="138"/>
    </row>
    <row r="675" spans="1:7" ht="12.75">
      <c r="A675" s="41"/>
      <c r="B675" s="41"/>
      <c r="C675" s="41"/>
      <c r="D675" s="41"/>
      <c r="G675" s="138"/>
    </row>
    <row r="676" spans="1:7" ht="12.75">
      <c r="A676" s="41"/>
      <c r="B676" s="41"/>
      <c r="C676" s="41"/>
      <c r="D676" s="41"/>
      <c r="G676" s="138"/>
    </row>
    <row r="677" spans="1:7" ht="12.75">
      <c r="A677" s="41"/>
      <c r="B677" s="41"/>
      <c r="C677" s="41"/>
      <c r="D677" s="41"/>
      <c r="G677" s="138"/>
    </row>
    <row r="678" spans="1:7" ht="12.75">
      <c r="A678" s="41"/>
      <c r="B678" s="41"/>
      <c r="C678" s="41"/>
      <c r="D678" s="41"/>
      <c r="G678" s="138"/>
    </row>
    <row r="679" spans="1:7" ht="12.75">
      <c r="A679" s="41"/>
      <c r="B679" s="41"/>
      <c r="C679" s="41"/>
      <c r="D679" s="41"/>
      <c r="G679" s="138"/>
    </row>
    <row r="680" spans="1:7" ht="12.75">
      <c r="A680" s="41"/>
      <c r="B680" s="41"/>
      <c r="C680" s="41"/>
      <c r="D680" s="41"/>
      <c r="G680" s="138"/>
    </row>
    <row r="681" spans="1:7" ht="12.75">
      <c r="A681" s="41"/>
      <c r="B681" s="41"/>
      <c r="C681" s="41"/>
      <c r="D681" s="41"/>
      <c r="G681" s="138"/>
    </row>
    <row r="682" spans="1:7" ht="12.75">
      <c r="A682" s="41"/>
      <c r="B682" s="41"/>
      <c r="C682" s="41"/>
      <c r="D682" s="41"/>
      <c r="G682" s="138"/>
    </row>
    <row r="683" spans="1:7" ht="12.75">
      <c r="A683" s="41"/>
      <c r="B683" s="41"/>
      <c r="C683" s="41"/>
      <c r="D683" s="41"/>
      <c r="G683" s="138"/>
    </row>
    <row r="684" spans="1:7" ht="12.75">
      <c r="A684" s="41"/>
      <c r="B684" s="41"/>
      <c r="C684" s="41"/>
      <c r="D684" s="41"/>
      <c r="G684" s="138"/>
    </row>
    <row r="685" spans="1:7" ht="12.75">
      <c r="A685" s="41"/>
      <c r="B685" s="41"/>
      <c r="C685" s="41"/>
      <c r="D685" s="41"/>
      <c r="G685" s="138"/>
    </row>
    <row r="686" spans="1:7" ht="12.75">
      <c r="A686" s="41"/>
      <c r="B686" s="41"/>
      <c r="C686" s="41"/>
      <c r="D686" s="41"/>
      <c r="G686" s="138"/>
    </row>
    <row r="687" spans="1:7" ht="12.75">
      <c r="A687" s="41"/>
      <c r="B687" s="41"/>
      <c r="C687" s="41"/>
      <c r="D687" s="41"/>
      <c r="G687" s="138"/>
    </row>
    <row r="688" spans="1:7" ht="12.75">
      <c r="A688" s="41"/>
      <c r="B688" s="41"/>
      <c r="C688" s="41"/>
      <c r="D688" s="41"/>
      <c r="G688" s="138"/>
    </row>
    <row r="689" spans="1:7" ht="12.75">
      <c r="A689" s="41"/>
      <c r="B689" s="41"/>
      <c r="C689" s="41"/>
      <c r="D689" s="41"/>
      <c r="G689" s="138"/>
    </row>
    <row r="690" spans="1:7" ht="12.75">
      <c r="A690" s="41"/>
      <c r="B690" s="41"/>
      <c r="C690" s="41"/>
      <c r="D690" s="41"/>
      <c r="G690" s="138"/>
    </row>
    <row r="691" spans="1:7" ht="12.75">
      <c r="A691" s="41"/>
      <c r="B691" s="41"/>
      <c r="C691" s="41"/>
      <c r="D691" s="41"/>
      <c r="G691" s="138"/>
    </row>
    <row r="692" spans="1:7" ht="12.75">
      <c r="A692" s="41"/>
      <c r="B692" s="41"/>
      <c r="C692" s="41"/>
      <c r="D692" s="41"/>
      <c r="G692" s="138"/>
    </row>
    <row r="693" spans="1:7" ht="12.75">
      <c r="A693" s="41"/>
      <c r="B693" s="41"/>
      <c r="C693" s="41"/>
      <c r="D693" s="41"/>
      <c r="G693" s="138"/>
    </row>
    <row r="694" spans="1:7" ht="12.75">
      <c r="A694" s="41"/>
      <c r="B694" s="41"/>
      <c r="C694" s="41"/>
      <c r="D694" s="41"/>
      <c r="G694" s="138"/>
    </row>
    <row r="695" spans="1:7" ht="12.75">
      <c r="A695" s="41"/>
      <c r="B695" s="41"/>
      <c r="C695" s="41"/>
      <c r="D695" s="41"/>
      <c r="G695" s="138"/>
    </row>
    <row r="696" spans="1:7" ht="12.75">
      <c r="A696" s="41"/>
      <c r="B696" s="41"/>
      <c r="C696" s="41"/>
      <c r="D696" s="41"/>
      <c r="G696" s="138"/>
    </row>
    <row r="697" spans="1:7" ht="12.75">
      <c r="A697" s="41"/>
      <c r="B697" s="41"/>
      <c r="C697" s="41"/>
      <c r="D697" s="41"/>
      <c r="G697" s="138"/>
    </row>
    <row r="698" spans="1:7" ht="12.75">
      <c r="A698" s="41"/>
      <c r="B698" s="41"/>
      <c r="C698" s="41"/>
      <c r="D698" s="41"/>
      <c r="G698" s="138"/>
    </row>
    <row r="699" spans="1:7" ht="12.75">
      <c r="A699" s="41"/>
      <c r="B699" s="41"/>
      <c r="C699" s="41"/>
      <c r="D699" s="41"/>
      <c r="G699" s="138"/>
    </row>
    <row r="700" spans="1:7" ht="12.75">
      <c r="A700" s="41"/>
      <c r="B700" s="41"/>
      <c r="C700" s="41"/>
      <c r="D700" s="41"/>
      <c r="G700" s="138"/>
    </row>
    <row r="701" spans="1:7" ht="12.75">
      <c r="A701" s="41"/>
      <c r="B701" s="41"/>
      <c r="C701" s="41"/>
      <c r="D701" s="41"/>
      <c r="G701" s="138"/>
    </row>
    <row r="702" spans="1:7" ht="12.75">
      <c r="A702" s="41"/>
      <c r="B702" s="41"/>
      <c r="C702" s="41"/>
      <c r="D702" s="41"/>
      <c r="G702" s="138"/>
    </row>
    <row r="703" spans="1:7" ht="12.75">
      <c r="A703" s="41"/>
      <c r="B703" s="41"/>
      <c r="C703" s="41"/>
      <c r="D703" s="41"/>
      <c r="G703" s="138"/>
    </row>
    <row r="704" spans="1:7" ht="12.75">
      <c r="A704" s="41"/>
      <c r="B704" s="41"/>
      <c r="C704" s="41"/>
      <c r="D704" s="41"/>
      <c r="G704" s="138"/>
    </row>
    <row r="705" spans="1:7" ht="12.75">
      <c r="A705" s="41"/>
      <c r="B705" s="41"/>
      <c r="C705" s="41"/>
      <c r="D705" s="41"/>
      <c r="G705" s="138"/>
    </row>
    <row r="706" spans="1:7" ht="12.75">
      <c r="A706" s="41"/>
      <c r="B706" s="41"/>
      <c r="C706" s="41"/>
      <c r="D706" s="41"/>
      <c r="G706" s="138"/>
    </row>
    <row r="707" spans="1:7" ht="12.75">
      <c r="A707" s="41"/>
      <c r="B707" s="41"/>
      <c r="C707" s="41"/>
      <c r="D707" s="41"/>
      <c r="G707" s="138"/>
    </row>
    <row r="708" spans="1:7" ht="12.75">
      <c r="A708" s="41"/>
      <c r="B708" s="41"/>
      <c r="C708" s="41"/>
      <c r="D708" s="41"/>
      <c r="G708" s="138"/>
    </row>
    <row r="709" spans="1:7" ht="12.75">
      <c r="A709" s="41"/>
      <c r="B709" s="41"/>
      <c r="C709" s="41"/>
      <c r="D709" s="41"/>
      <c r="G709" s="138"/>
    </row>
    <row r="710" spans="1:7" ht="12.75">
      <c r="A710" s="41"/>
      <c r="B710" s="41"/>
      <c r="C710" s="41"/>
      <c r="D710" s="41"/>
      <c r="G710" s="138"/>
    </row>
    <row r="711" spans="1:7" ht="12.75">
      <c r="A711" s="41"/>
      <c r="B711" s="41"/>
      <c r="C711" s="41"/>
      <c r="D711" s="41"/>
      <c r="G711" s="138"/>
    </row>
    <row r="712" spans="1:7" ht="12.75">
      <c r="A712" s="41"/>
      <c r="B712" s="41"/>
      <c r="C712" s="41"/>
      <c r="D712" s="41"/>
      <c r="G712" s="138"/>
    </row>
    <row r="713" spans="1:7" ht="12.75">
      <c r="A713" s="41"/>
      <c r="B713" s="41"/>
      <c r="C713" s="41"/>
      <c r="D713" s="41"/>
      <c r="G713" s="138"/>
    </row>
    <row r="714" spans="1:7" ht="12.75">
      <c r="A714" s="41"/>
      <c r="B714" s="41"/>
      <c r="C714" s="41"/>
      <c r="D714" s="41"/>
      <c r="G714" s="138"/>
    </row>
    <row r="715" spans="1:7" ht="12.75">
      <c r="A715" s="41"/>
      <c r="B715" s="41"/>
      <c r="C715" s="41"/>
      <c r="D715" s="41"/>
      <c r="G715" s="138"/>
    </row>
    <row r="716" spans="1:7" ht="12.75">
      <c r="A716" s="41"/>
      <c r="B716" s="41"/>
      <c r="C716" s="41"/>
      <c r="D716" s="41"/>
      <c r="G716" s="138"/>
    </row>
    <row r="717" spans="1:7" ht="12.75">
      <c r="A717" s="41"/>
      <c r="B717" s="41"/>
      <c r="C717" s="41"/>
      <c r="D717" s="41"/>
      <c r="G717" s="138"/>
    </row>
    <row r="718" spans="1:7" ht="12.75">
      <c r="A718" s="41"/>
      <c r="B718" s="41"/>
      <c r="C718" s="41"/>
      <c r="D718" s="41"/>
      <c r="G718" s="138"/>
    </row>
    <row r="719" spans="1:7" ht="12.75">
      <c r="A719" s="41"/>
      <c r="B719" s="41"/>
      <c r="C719" s="41"/>
      <c r="D719" s="41"/>
      <c r="G719" s="138"/>
    </row>
    <row r="720" spans="1:7" ht="12.75">
      <c r="A720" s="41"/>
      <c r="B720" s="41"/>
      <c r="C720" s="41"/>
      <c r="D720" s="41"/>
      <c r="G720" s="138"/>
    </row>
    <row r="721" spans="1:7" ht="12.75">
      <c r="A721" s="41"/>
      <c r="B721" s="41"/>
      <c r="C721" s="41"/>
      <c r="D721" s="41"/>
      <c r="G721" s="138"/>
    </row>
    <row r="722" spans="1:7" ht="12.75">
      <c r="A722" s="41"/>
      <c r="B722" s="41"/>
      <c r="C722" s="41"/>
      <c r="D722" s="41"/>
      <c r="G722" s="138"/>
    </row>
    <row r="723" spans="1:7" ht="12.75">
      <c r="A723" s="41"/>
      <c r="B723" s="41"/>
      <c r="C723" s="41"/>
      <c r="D723" s="41"/>
      <c r="G723" s="138"/>
    </row>
    <row r="724" spans="1:7" ht="12.75">
      <c r="A724" s="41"/>
      <c r="B724" s="41"/>
      <c r="C724" s="41"/>
      <c r="D724" s="41"/>
      <c r="G724" s="138"/>
    </row>
    <row r="725" spans="1:7" ht="12.75">
      <c r="A725" s="41"/>
      <c r="B725" s="41"/>
      <c r="C725" s="41"/>
      <c r="D725" s="41"/>
      <c r="G725" s="138"/>
    </row>
    <row r="726" spans="1:7" ht="12.75">
      <c r="A726" s="41"/>
      <c r="B726" s="41"/>
      <c r="C726" s="41"/>
      <c r="D726" s="41"/>
      <c r="G726" s="138"/>
    </row>
    <row r="727" spans="1:7" ht="12.75">
      <c r="A727" s="41"/>
      <c r="B727" s="41"/>
      <c r="C727" s="41"/>
      <c r="D727" s="41"/>
      <c r="G727" s="138"/>
    </row>
    <row r="728" spans="1:7" ht="12.75">
      <c r="A728" s="41"/>
      <c r="B728" s="41"/>
      <c r="C728" s="41"/>
      <c r="D728" s="41"/>
      <c r="G728" s="138"/>
    </row>
    <row r="729" spans="1:7" ht="12.75">
      <c r="A729" s="41"/>
      <c r="B729" s="41"/>
      <c r="C729" s="41"/>
      <c r="D729" s="41"/>
      <c r="G729" s="138"/>
    </row>
    <row r="730" spans="1:7" ht="12.75">
      <c r="A730" s="41"/>
      <c r="B730" s="41"/>
      <c r="C730" s="41"/>
      <c r="D730" s="41"/>
      <c r="G730" s="138"/>
    </row>
    <row r="731" spans="1:7" ht="12.75">
      <c r="A731" s="41"/>
      <c r="B731" s="41"/>
      <c r="C731" s="41"/>
      <c r="D731" s="41"/>
      <c r="G731" s="138"/>
    </row>
    <row r="732" spans="1:7" ht="12.75">
      <c r="A732" s="41"/>
      <c r="B732" s="41"/>
      <c r="C732" s="41"/>
      <c r="D732" s="41"/>
      <c r="G732" s="138"/>
    </row>
    <row r="733" spans="1:7" ht="12.75">
      <c r="A733" s="41"/>
      <c r="B733" s="41"/>
      <c r="C733" s="41"/>
      <c r="D733" s="41"/>
      <c r="G733" s="138"/>
    </row>
    <row r="734" spans="1:7" ht="12.75">
      <c r="A734" s="41"/>
      <c r="B734" s="41"/>
      <c r="C734" s="41"/>
      <c r="D734" s="41"/>
      <c r="G734" s="138"/>
    </row>
    <row r="735" spans="1:7" ht="12.75">
      <c r="A735" s="41"/>
      <c r="B735" s="41"/>
      <c r="C735" s="41"/>
      <c r="D735" s="41"/>
      <c r="G735" s="138"/>
    </row>
    <row r="736" spans="1:7" ht="12.75">
      <c r="A736" s="41"/>
      <c r="B736" s="41"/>
      <c r="C736" s="41"/>
      <c r="D736" s="41"/>
      <c r="G736" s="138"/>
    </row>
    <row r="737" spans="1:7" ht="12.75">
      <c r="A737" s="41"/>
      <c r="B737" s="41"/>
      <c r="C737" s="41"/>
      <c r="D737" s="41"/>
      <c r="G737" s="138"/>
    </row>
    <row r="738" spans="1:7" ht="12.75">
      <c r="A738" s="41"/>
      <c r="B738" s="41"/>
      <c r="C738" s="41"/>
      <c r="D738" s="41"/>
      <c r="G738" s="138"/>
    </row>
    <row r="739" spans="1:7" ht="12.75">
      <c r="A739" s="41"/>
      <c r="B739" s="41"/>
      <c r="C739" s="41"/>
      <c r="D739" s="41"/>
      <c r="G739" s="138"/>
    </row>
    <row r="740" spans="1:7" ht="12.75">
      <c r="A740" s="41"/>
      <c r="B740" s="41"/>
      <c r="C740" s="41"/>
      <c r="D740" s="41"/>
      <c r="G740" s="138"/>
    </row>
    <row r="741" spans="1:7" ht="12.75">
      <c r="A741" s="41"/>
      <c r="B741" s="41"/>
      <c r="C741" s="41"/>
      <c r="D741" s="41"/>
      <c r="G741" s="138"/>
    </row>
    <row r="742" spans="1:7" ht="12.75">
      <c r="A742" s="41"/>
      <c r="B742" s="41"/>
      <c r="C742" s="41"/>
      <c r="D742" s="41"/>
      <c r="G742" s="138"/>
    </row>
    <row r="743" spans="1:7" ht="12.75">
      <c r="A743" s="41"/>
      <c r="B743" s="41"/>
      <c r="C743" s="41"/>
      <c r="D743" s="41"/>
      <c r="G743" s="138"/>
    </row>
    <row r="744" spans="1:7" ht="12.75">
      <c r="A744" s="41"/>
      <c r="B744" s="41"/>
      <c r="C744" s="41"/>
      <c r="D744" s="41"/>
      <c r="G744" s="138"/>
    </row>
    <row r="745" spans="1:7" ht="12.75">
      <c r="A745" s="41"/>
      <c r="B745" s="41"/>
      <c r="C745" s="41"/>
      <c r="D745" s="41"/>
      <c r="G745" s="138"/>
    </row>
    <row r="746" spans="1:7" ht="12.75">
      <c r="A746" s="41"/>
      <c r="B746" s="41"/>
      <c r="C746" s="41"/>
      <c r="D746" s="41"/>
      <c r="G746" s="138"/>
    </row>
    <row r="747" spans="1:7" ht="12.75">
      <c r="A747" s="41"/>
      <c r="B747" s="41"/>
      <c r="C747" s="41"/>
      <c r="D747" s="41"/>
      <c r="G747" s="138"/>
    </row>
    <row r="748" spans="1:7" ht="12.75">
      <c r="A748" s="41"/>
      <c r="B748" s="41"/>
      <c r="C748" s="41"/>
      <c r="D748" s="41"/>
      <c r="G748" s="138"/>
    </row>
    <row r="749" spans="1:7" ht="12.75">
      <c r="A749" s="41"/>
      <c r="B749" s="41"/>
      <c r="C749" s="41"/>
      <c r="D749" s="41"/>
      <c r="G749" s="138"/>
    </row>
    <row r="750" spans="1:7" ht="12.75">
      <c r="A750" s="41"/>
      <c r="B750" s="41"/>
      <c r="C750" s="41"/>
      <c r="D750" s="41"/>
      <c r="G750" s="138"/>
    </row>
    <row r="751" spans="1:7" ht="12.75">
      <c r="A751" s="41"/>
      <c r="B751" s="41"/>
      <c r="C751" s="41"/>
      <c r="D751" s="41"/>
      <c r="G751" s="138"/>
    </row>
    <row r="752" spans="1:7" ht="12.75">
      <c r="A752" s="41"/>
      <c r="B752" s="41"/>
      <c r="C752" s="41"/>
      <c r="D752" s="41"/>
      <c r="G752" s="138"/>
    </row>
    <row r="753" spans="1:7" ht="12.75">
      <c r="A753" s="41"/>
      <c r="B753" s="41"/>
      <c r="C753" s="41"/>
      <c r="D753" s="41"/>
      <c r="G753" s="138"/>
    </row>
    <row r="754" spans="1:7" ht="12.75">
      <c r="A754" s="41"/>
      <c r="B754" s="41"/>
      <c r="C754" s="41"/>
      <c r="D754" s="41"/>
      <c r="G754" s="138"/>
    </row>
    <row r="755" spans="1:7" ht="12.75">
      <c r="A755" s="41"/>
      <c r="B755" s="41"/>
      <c r="C755" s="41"/>
      <c r="D755" s="41"/>
      <c r="G755" s="138"/>
    </row>
    <row r="756" spans="1:7" ht="12.75">
      <c r="A756" s="41"/>
      <c r="B756" s="41"/>
      <c r="C756" s="41"/>
      <c r="D756" s="41"/>
      <c r="G756" s="138"/>
    </row>
    <row r="757" spans="1:7" ht="12.75">
      <c r="A757" s="41"/>
      <c r="B757" s="41"/>
      <c r="C757" s="41"/>
      <c r="D757" s="41"/>
      <c r="G757" s="138"/>
    </row>
    <row r="758" spans="1:7" ht="12.75">
      <c r="A758" s="41"/>
      <c r="B758" s="41"/>
      <c r="C758" s="41"/>
      <c r="D758" s="41"/>
      <c r="G758" s="138"/>
    </row>
    <row r="759" spans="1:7" ht="12.75">
      <c r="A759" s="41"/>
      <c r="B759" s="41"/>
      <c r="C759" s="41"/>
      <c r="D759" s="41"/>
      <c r="G759" s="138"/>
    </row>
    <row r="760" spans="1:7" ht="12.75">
      <c r="A760" s="41"/>
      <c r="B760" s="41"/>
      <c r="C760" s="41"/>
      <c r="D760" s="41"/>
      <c r="G760" s="138"/>
    </row>
    <row r="761" spans="1:7" ht="12.75">
      <c r="A761" s="41"/>
      <c r="B761" s="41"/>
      <c r="C761" s="41"/>
      <c r="D761" s="41"/>
      <c r="G761" s="138"/>
    </row>
    <row r="762" spans="1:7" ht="12.75">
      <c r="A762" s="41"/>
      <c r="B762" s="41"/>
      <c r="C762" s="41"/>
      <c r="D762" s="41"/>
      <c r="G762" s="138"/>
    </row>
    <row r="763" spans="1:7" ht="12.75">
      <c r="A763" s="41"/>
      <c r="B763" s="41"/>
      <c r="C763" s="41"/>
      <c r="D763" s="41"/>
      <c r="G763" s="138"/>
    </row>
    <row r="764" spans="1:7" ht="12.75">
      <c r="A764" s="41"/>
      <c r="B764" s="41"/>
      <c r="C764" s="41"/>
      <c r="D764" s="41"/>
      <c r="G764" s="138"/>
    </row>
    <row r="765" spans="1:7" ht="12.75">
      <c r="A765" s="41"/>
      <c r="B765" s="41"/>
      <c r="C765" s="41"/>
      <c r="D765" s="41"/>
      <c r="G765" s="138"/>
    </row>
    <row r="766" spans="1:7" ht="12.75">
      <c r="A766" s="41"/>
      <c r="B766" s="41"/>
      <c r="C766" s="41"/>
      <c r="D766" s="41"/>
      <c r="G766" s="138"/>
    </row>
    <row r="767" spans="1:7" ht="12.75">
      <c r="A767" s="41"/>
      <c r="B767" s="41"/>
      <c r="C767" s="41"/>
      <c r="D767" s="41"/>
      <c r="G767" s="138"/>
    </row>
    <row r="768" spans="1:7" ht="12.75">
      <c r="A768" s="41"/>
      <c r="B768" s="41"/>
      <c r="C768" s="41"/>
      <c r="D768" s="41"/>
      <c r="G768" s="138"/>
    </row>
    <row r="769" spans="1:7" ht="12.75">
      <c r="A769" s="41"/>
      <c r="B769" s="41"/>
      <c r="C769" s="41"/>
      <c r="D769" s="41"/>
      <c r="G769" s="138"/>
    </row>
    <row r="770" spans="1:7" ht="13.5" customHeight="1">
      <c r="A770" s="41"/>
      <c r="B770" s="41"/>
      <c r="C770" s="41"/>
      <c r="D770" s="41"/>
      <c r="G770" s="138"/>
    </row>
    <row r="771" spans="1:7" ht="12.75">
      <c r="A771" s="41"/>
      <c r="B771" s="41"/>
      <c r="C771" s="41"/>
      <c r="D771" s="41"/>
      <c r="G771" s="138"/>
    </row>
    <row r="772" spans="1:7" ht="12.75">
      <c r="A772" s="41"/>
      <c r="B772" s="41"/>
      <c r="C772" s="41"/>
      <c r="D772" s="41"/>
      <c r="G772" s="138"/>
    </row>
    <row r="773" spans="1:7" ht="12.75">
      <c r="A773" s="41"/>
      <c r="B773" s="41"/>
      <c r="C773" s="41"/>
      <c r="D773" s="41"/>
      <c r="G773" s="138"/>
    </row>
    <row r="774" spans="1:7" ht="12.75">
      <c r="A774" s="41"/>
      <c r="B774" s="41"/>
      <c r="C774" s="41"/>
      <c r="D774" s="41"/>
      <c r="G774" s="138"/>
    </row>
    <row r="775" spans="1:7" ht="12.75">
      <c r="A775" s="41"/>
      <c r="B775" s="41"/>
      <c r="C775" s="41"/>
      <c r="D775" s="41"/>
      <c r="G775" s="138"/>
    </row>
    <row r="776" spans="1:7" ht="12.75">
      <c r="A776" s="41"/>
      <c r="B776" s="41"/>
      <c r="C776" s="41"/>
      <c r="D776" s="41"/>
      <c r="G776" s="138"/>
    </row>
    <row r="777" spans="1:7" ht="12.75">
      <c r="A777" s="41"/>
      <c r="B777" s="41"/>
      <c r="C777" s="41"/>
      <c r="D777" s="41"/>
      <c r="G777" s="138"/>
    </row>
    <row r="778" spans="1:7" ht="12.75">
      <c r="A778" s="41"/>
      <c r="B778" s="41"/>
      <c r="C778" s="41"/>
      <c r="D778" s="41"/>
      <c r="G778" s="138"/>
    </row>
    <row r="779" spans="1:7" ht="12.75">
      <c r="A779" s="41"/>
      <c r="B779" s="41"/>
      <c r="C779" s="41"/>
      <c r="D779" s="41"/>
      <c r="G779" s="138"/>
    </row>
    <row r="780" spans="1:7" ht="12.75">
      <c r="A780" s="41"/>
      <c r="B780" s="41"/>
      <c r="C780" s="41"/>
      <c r="D780" s="41"/>
      <c r="G780" s="138"/>
    </row>
    <row r="781" spans="1:7" ht="12.75">
      <c r="A781" s="41"/>
      <c r="B781" s="41"/>
      <c r="C781" s="41"/>
      <c r="D781" s="41"/>
      <c r="G781" s="138"/>
    </row>
    <row r="782" spans="1:7" ht="12.75">
      <c r="A782" s="41"/>
      <c r="B782" s="41"/>
      <c r="C782" s="41"/>
      <c r="D782" s="41"/>
      <c r="G782" s="138"/>
    </row>
    <row r="783" spans="1:7" ht="12.75">
      <c r="A783" s="41"/>
      <c r="B783" s="41"/>
      <c r="C783" s="41"/>
      <c r="D783" s="41"/>
      <c r="G783" s="138"/>
    </row>
    <row r="784" spans="1:7" ht="12.75">
      <c r="A784" s="41"/>
      <c r="B784" s="41"/>
      <c r="C784" s="41"/>
      <c r="D784" s="41"/>
      <c r="G784" s="138"/>
    </row>
    <row r="785" spans="1:7" ht="12.75">
      <c r="A785" s="41"/>
      <c r="B785" s="41"/>
      <c r="C785" s="41"/>
      <c r="D785" s="41"/>
      <c r="G785" s="138"/>
    </row>
    <row r="786" spans="1:7" ht="12.75">
      <c r="A786" s="41"/>
      <c r="B786" s="41"/>
      <c r="C786" s="41"/>
      <c r="D786" s="41"/>
      <c r="G786" s="138"/>
    </row>
    <row r="787" spans="1:7" ht="12.75">
      <c r="A787" s="41"/>
      <c r="B787" s="41"/>
      <c r="C787" s="41"/>
      <c r="D787" s="41"/>
      <c r="G787" s="138"/>
    </row>
    <row r="788" spans="1:7" ht="12.75">
      <c r="A788" s="41"/>
      <c r="B788" s="41"/>
      <c r="C788" s="41"/>
      <c r="D788" s="41"/>
      <c r="G788" s="138"/>
    </row>
    <row r="789" spans="1:7" ht="12.75">
      <c r="A789" s="41"/>
      <c r="B789" s="41"/>
      <c r="C789" s="41"/>
      <c r="D789" s="41"/>
      <c r="G789" s="138"/>
    </row>
    <row r="790" spans="1:7" ht="12.75">
      <c r="A790" s="41"/>
      <c r="B790" s="41"/>
      <c r="C790" s="41"/>
      <c r="D790" s="41"/>
      <c r="G790" s="138"/>
    </row>
    <row r="791" spans="1:7" ht="12.75">
      <c r="A791" s="41"/>
      <c r="B791" s="41"/>
      <c r="C791" s="41"/>
      <c r="D791" s="41"/>
      <c r="G791" s="138"/>
    </row>
    <row r="792" spans="1:7" ht="12.75">
      <c r="A792" s="41"/>
      <c r="B792" s="41"/>
      <c r="C792" s="41"/>
      <c r="D792" s="41"/>
      <c r="G792" s="138"/>
    </row>
    <row r="793" spans="1:7" ht="12.75">
      <c r="A793" s="41"/>
      <c r="B793" s="41"/>
      <c r="C793" s="41"/>
      <c r="D793" s="41"/>
      <c r="G793" s="138"/>
    </row>
    <row r="794" spans="1:7" ht="12.75">
      <c r="A794" s="41"/>
      <c r="B794" s="41"/>
      <c r="C794" s="41"/>
      <c r="D794" s="41"/>
      <c r="G794" s="138"/>
    </row>
    <row r="795" spans="1:7" ht="12.75">
      <c r="A795" s="41"/>
      <c r="B795" s="41"/>
      <c r="C795" s="41"/>
      <c r="D795" s="41"/>
      <c r="G795" s="138"/>
    </row>
    <row r="796" spans="1:7" ht="12.75">
      <c r="A796" s="41"/>
      <c r="B796" s="41"/>
      <c r="C796" s="41"/>
      <c r="D796" s="41"/>
      <c r="G796" s="138"/>
    </row>
    <row r="797" spans="1:7" ht="12.75">
      <c r="A797" s="41"/>
      <c r="B797" s="41"/>
      <c r="C797" s="41"/>
      <c r="D797" s="41"/>
      <c r="G797" s="138"/>
    </row>
    <row r="798" spans="1:7" ht="12.75">
      <c r="A798" s="41"/>
      <c r="B798" s="41"/>
      <c r="C798" s="41"/>
      <c r="D798" s="41"/>
      <c r="G798" s="138"/>
    </row>
    <row r="799" spans="1:7" ht="12.75">
      <c r="A799" s="41"/>
      <c r="B799" s="41"/>
      <c r="C799" s="41"/>
      <c r="D799" s="41"/>
      <c r="G799" s="138"/>
    </row>
    <row r="800" spans="1:7" ht="12.75">
      <c r="A800" s="41"/>
      <c r="B800" s="41"/>
      <c r="C800" s="41"/>
      <c r="D800" s="41"/>
      <c r="G800" s="138"/>
    </row>
    <row r="801" spans="1:7" ht="12.75">
      <c r="A801" s="41"/>
      <c r="B801" s="41"/>
      <c r="C801" s="41"/>
      <c r="D801" s="41"/>
      <c r="G801" s="138"/>
    </row>
    <row r="802" spans="1:7" ht="12.75">
      <c r="A802" s="41"/>
      <c r="B802" s="41"/>
      <c r="C802" s="41"/>
      <c r="D802" s="41"/>
      <c r="G802" s="138"/>
    </row>
    <row r="803" spans="1:7" ht="12.75">
      <c r="A803" s="41"/>
      <c r="B803" s="41"/>
      <c r="C803" s="41"/>
      <c r="D803" s="41"/>
      <c r="G803" s="138"/>
    </row>
    <row r="804" spans="1:7" ht="12.75">
      <c r="A804" s="41"/>
      <c r="B804" s="41"/>
      <c r="C804" s="41"/>
      <c r="D804" s="41"/>
      <c r="G804" s="138"/>
    </row>
    <row r="805" spans="1:7" ht="12.75">
      <c r="A805" s="41"/>
      <c r="B805" s="41"/>
      <c r="C805" s="41"/>
      <c r="D805" s="41"/>
      <c r="G805" s="138"/>
    </row>
    <row r="806" spans="1:7" ht="12.75">
      <c r="A806" s="41"/>
      <c r="B806" s="41"/>
      <c r="C806" s="41"/>
      <c r="D806" s="41"/>
      <c r="G806" s="138"/>
    </row>
    <row r="807" spans="1:7" ht="12.75">
      <c r="A807" s="41"/>
      <c r="B807" s="41"/>
      <c r="C807" s="41"/>
      <c r="D807" s="41"/>
      <c r="G807" s="138"/>
    </row>
    <row r="808" spans="1:7" ht="12.75">
      <c r="A808" s="41"/>
      <c r="B808" s="41"/>
      <c r="C808" s="41"/>
      <c r="D808" s="41"/>
      <c r="G808" s="138"/>
    </row>
    <row r="809" spans="1:7" ht="12.75">
      <c r="A809" s="41"/>
      <c r="B809" s="41"/>
      <c r="C809" s="41"/>
      <c r="D809" s="41"/>
      <c r="G809" s="138"/>
    </row>
    <row r="810" spans="1:7" ht="12.75">
      <c r="A810" s="41"/>
      <c r="B810" s="41"/>
      <c r="C810" s="41"/>
      <c r="D810" s="41"/>
      <c r="G810" s="138"/>
    </row>
    <row r="811" spans="1:7" ht="12.75">
      <c r="A811" s="41"/>
      <c r="B811" s="41"/>
      <c r="C811" s="41"/>
      <c r="D811" s="41"/>
      <c r="G811" s="138"/>
    </row>
    <row r="812" spans="1:7" ht="12.75">
      <c r="A812" s="41"/>
      <c r="B812" s="41"/>
      <c r="C812" s="41"/>
      <c r="D812" s="41"/>
      <c r="G812" s="138"/>
    </row>
    <row r="813" spans="1:7" ht="12.75">
      <c r="A813" s="41"/>
      <c r="B813" s="41"/>
      <c r="C813" s="41"/>
      <c r="D813" s="41"/>
      <c r="G813" s="138"/>
    </row>
    <row r="814" spans="1:7" ht="12.75">
      <c r="A814" s="41"/>
      <c r="B814" s="41"/>
      <c r="C814" s="41"/>
      <c r="D814" s="41"/>
      <c r="G814" s="138"/>
    </row>
    <row r="815" spans="1:7" ht="12.75">
      <c r="A815" s="41"/>
      <c r="B815" s="41"/>
      <c r="C815" s="41"/>
      <c r="D815" s="41"/>
      <c r="G815" s="138"/>
    </row>
    <row r="816" spans="1:7" ht="12.75">
      <c r="A816" s="41"/>
      <c r="B816" s="41"/>
      <c r="C816" s="41"/>
      <c r="D816" s="41"/>
      <c r="G816" s="138"/>
    </row>
    <row r="817" spans="1:7" ht="12.75">
      <c r="A817" s="41"/>
      <c r="B817" s="41"/>
      <c r="C817" s="41"/>
      <c r="D817" s="41"/>
      <c r="G817" s="138"/>
    </row>
    <row r="818" spans="1:7" ht="12.75">
      <c r="A818" s="41"/>
      <c r="B818" s="41"/>
      <c r="C818" s="41"/>
      <c r="D818" s="41"/>
      <c r="G818" s="138"/>
    </row>
    <row r="819" spans="1:7" ht="12.75">
      <c r="A819" s="41"/>
      <c r="B819" s="41"/>
      <c r="C819" s="41"/>
      <c r="D819" s="41"/>
      <c r="G819" s="138"/>
    </row>
    <row r="820" ht="12.75">
      <c r="G820" s="138"/>
    </row>
    <row r="821" ht="12.75">
      <c r="G821" s="138"/>
    </row>
    <row r="822" ht="12.75">
      <c r="G822" s="138"/>
    </row>
    <row r="823" ht="12.75">
      <c r="G823" s="138"/>
    </row>
    <row r="824" ht="12.75">
      <c r="G824" s="138"/>
    </row>
    <row r="825" ht="12.75">
      <c r="G825" s="138"/>
    </row>
    <row r="826" ht="12.75">
      <c r="G826" s="138"/>
    </row>
    <row r="827" ht="12.75">
      <c r="G827" s="138"/>
    </row>
    <row r="828" ht="12.75">
      <c r="G828" s="138"/>
    </row>
    <row r="829" ht="12.75">
      <c r="G829" s="138"/>
    </row>
    <row r="830" ht="12.75">
      <c r="G830" s="138"/>
    </row>
    <row r="831" ht="12.75">
      <c r="G831" s="138"/>
    </row>
    <row r="832" ht="12.75">
      <c r="G832" s="138"/>
    </row>
    <row r="833" ht="12.75">
      <c r="G833" s="138"/>
    </row>
    <row r="834" ht="12.75">
      <c r="G834" s="138"/>
    </row>
    <row r="835" ht="12.75">
      <c r="G835" s="138"/>
    </row>
    <row r="836" ht="12.75">
      <c r="G836" s="138"/>
    </row>
    <row r="837" ht="12.75">
      <c r="G837" s="138"/>
    </row>
    <row r="838" ht="12.75">
      <c r="G838" s="138"/>
    </row>
    <row r="839" ht="12.75">
      <c r="G839" s="138"/>
    </row>
    <row r="840" ht="12.75">
      <c r="G840" s="138"/>
    </row>
    <row r="841" ht="12.75">
      <c r="G841" s="138"/>
    </row>
    <row r="842" ht="12.75">
      <c r="G842" s="138"/>
    </row>
    <row r="843" ht="12.75">
      <c r="G843" s="138"/>
    </row>
    <row r="844" ht="12.75">
      <c r="G844" s="138"/>
    </row>
    <row r="845" ht="12.75">
      <c r="G845" s="138"/>
    </row>
    <row r="846" ht="12.75">
      <c r="G846" s="138"/>
    </row>
    <row r="847" ht="12.75">
      <c r="G847" s="138"/>
    </row>
    <row r="848" ht="12.75">
      <c r="G848" s="138"/>
    </row>
    <row r="849" ht="12.75">
      <c r="G849" s="138"/>
    </row>
    <row r="850" ht="12.75">
      <c r="G850" s="138"/>
    </row>
    <row r="851" ht="12.75">
      <c r="G851" s="138"/>
    </row>
    <row r="852" ht="12.75">
      <c r="G852" s="138"/>
    </row>
    <row r="853" ht="12.75">
      <c r="G853" s="138"/>
    </row>
    <row r="854" ht="12.75">
      <c r="G854" s="138"/>
    </row>
    <row r="855" ht="12.75">
      <c r="G855" s="138"/>
    </row>
    <row r="856" ht="12.75">
      <c r="G856" s="138"/>
    </row>
    <row r="857" ht="12.75">
      <c r="G857" s="138"/>
    </row>
    <row r="858" ht="12.75">
      <c r="G858" s="138"/>
    </row>
    <row r="859" ht="12.75">
      <c r="G859" s="138"/>
    </row>
    <row r="860" ht="12.75">
      <c r="G860" s="138"/>
    </row>
    <row r="861" ht="12.75">
      <c r="G861" s="138"/>
    </row>
    <row r="862" ht="12.75">
      <c r="G862" s="138"/>
    </row>
    <row r="863" ht="12.75">
      <c r="G863" s="138"/>
    </row>
    <row r="864" ht="12.75">
      <c r="G864" s="138"/>
    </row>
    <row r="865" ht="12.75">
      <c r="G865" s="138"/>
    </row>
    <row r="866" ht="12.75">
      <c r="G866" s="138"/>
    </row>
    <row r="867" ht="12.75">
      <c r="G867" s="138"/>
    </row>
    <row r="868" ht="12.75">
      <c r="G868" s="138"/>
    </row>
  </sheetData>
  <mergeCells count="106">
    <mergeCell ref="A637:C639"/>
    <mergeCell ref="A662:C663"/>
    <mergeCell ref="A666:C666"/>
    <mergeCell ref="A645:C645"/>
    <mergeCell ref="A651:C651"/>
    <mergeCell ref="A654:C654"/>
    <mergeCell ref="A115:C119"/>
    <mergeCell ref="A152:C153"/>
    <mergeCell ref="A138:C142"/>
    <mergeCell ref="A123:C124"/>
    <mergeCell ref="A128:C130"/>
    <mergeCell ref="A134:C134"/>
    <mergeCell ref="A148:C148"/>
    <mergeCell ref="A76:C78"/>
    <mergeCell ref="A28:C28"/>
    <mergeCell ref="A48:C49"/>
    <mergeCell ref="A40:C41"/>
    <mergeCell ref="A45:C45"/>
    <mergeCell ref="A25:C25"/>
    <mergeCell ref="A104:C105"/>
    <mergeCell ref="A99:C100"/>
    <mergeCell ref="A109:C109"/>
    <mergeCell ref="A34:C34"/>
    <mergeCell ref="A93:C93"/>
    <mergeCell ref="A68:C68"/>
    <mergeCell ref="A84:C89"/>
    <mergeCell ref="A53:C54"/>
    <mergeCell ref="A58:C65"/>
    <mergeCell ref="A1:G1"/>
    <mergeCell ref="A4:G4"/>
    <mergeCell ref="A3:G3"/>
    <mergeCell ref="A21:C21"/>
    <mergeCell ref="A13:C13"/>
    <mergeCell ref="A17:C17"/>
    <mergeCell ref="A221:C221"/>
    <mergeCell ref="A185:C185"/>
    <mergeCell ref="A159:C159"/>
    <mergeCell ref="A162:C163"/>
    <mergeCell ref="A167:C167"/>
    <mergeCell ref="A171:C174"/>
    <mergeCell ref="A178:C181"/>
    <mergeCell ref="A339:C339"/>
    <mergeCell ref="A192:C194"/>
    <mergeCell ref="A200:C200"/>
    <mergeCell ref="A277:C278"/>
    <mergeCell ref="A272:C273"/>
    <mergeCell ref="A235:C236"/>
    <mergeCell ref="A252:C252"/>
    <mergeCell ref="A241:C241"/>
    <mergeCell ref="A227:C228"/>
    <mergeCell ref="A206:C208"/>
    <mergeCell ref="A388:C388"/>
    <mergeCell ref="A293:C297"/>
    <mergeCell ref="A307:C308"/>
    <mergeCell ref="A318:C320"/>
    <mergeCell ref="A312:C315"/>
    <mergeCell ref="A303:C304"/>
    <mergeCell ref="A324:C325"/>
    <mergeCell ref="A333:C335"/>
    <mergeCell ref="A373:C374"/>
    <mergeCell ref="A329:C329"/>
    <mergeCell ref="A628:C628"/>
    <mergeCell ref="A587:C589"/>
    <mergeCell ref="A609:C613"/>
    <mergeCell ref="A616:C617"/>
    <mergeCell ref="A623:C624"/>
    <mergeCell ref="A605:C605"/>
    <mergeCell ref="A601:C601"/>
    <mergeCell ref="A592:C592"/>
    <mergeCell ref="A596:C598"/>
    <mergeCell ref="A507:C507"/>
    <mergeCell ref="A547:C548"/>
    <mergeCell ref="A577:C579"/>
    <mergeCell ref="A528:C529"/>
    <mergeCell ref="A511:C514"/>
    <mergeCell ref="A573:C573"/>
    <mergeCell ref="A533:C534"/>
    <mergeCell ref="A521:C522"/>
    <mergeCell ref="A543:C543"/>
    <mergeCell ref="A538:C539"/>
    <mergeCell ref="A552:C552"/>
    <mergeCell ref="A582:C583"/>
    <mergeCell ref="A632:C634"/>
    <mergeCell ref="A215:C218"/>
    <mergeCell ref="A246:C249"/>
    <mergeCell ref="A263:C265"/>
    <mergeCell ref="A287:C290"/>
    <mergeCell ref="A231:C231"/>
    <mergeCell ref="A258:C259"/>
    <mergeCell ref="A268:C268"/>
    <mergeCell ref="A282:C282"/>
    <mergeCell ref="A454:C455"/>
    <mergeCell ref="A488:C488"/>
    <mergeCell ref="A492:C493"/>
    <mergeCell ref="A458:C458"/>
    <mergeCell ref="A409:C412"/>
    <mergeCell ref="A384:C385"/>
    <mergeCell ref="A392:C393"/>
    <mergeCell ref="A400:C401"/>
    <mergeCell ref="A377:C378"/>
    <mergeCell ref="A502:C503"/>
    <mergeCell ref="A476:C476"/>
    <mergeCell ref="A468:C470"/>
    <mergeCell ref="A462:C464"/>
    <mergeCell ref="A480:C484"/>
    <mergeCell ref="A497:C498"/>
  </mergeCells>
  <printOptions/>
  <pageMargins left="1.3779527559055118" right="0.5905511811023623" top="0.984251968503937" bottom="0.984251968503937" header="0.5118110236220472" footer="0.5118110236220472"/>
  <pageSetup horizontalDpi="300" verticalDpi="300" orientation="portrait" paperSize="9" scale="90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39" t="s">
        <v>59</v>
      </c>
      <c r="H1" s="339"/>
      <c r="I1" s="339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2010-03-15T18:47:30Z</cp:lastPrinted>
  <dcterms:created xsi:type="dcterms:W3CDTF">2002-10-29T13:03:50Z</dcterms:created>
  <dcterms:modified xsi:type="dcterms:W3CDTF">2010-04-01T10:08:10Z</dcterms:modified>
  <cp:category/>
  <cp:version/>
  <cp:contentType/>
  <cp:contentStatus/>
</cp:coreProperties>
</file>